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'Tableau'!$A$1:$AX$100</definedName>
  </definedNames>
  <calcPr fullCalcOnLoad="1"/>
</workbook>
</file>

<file path=xl/sharedStrings.xml><?xml version="1.0" encoding="utf-8"?>
<sst xmlns="http://schemas.openxmlformats.org/spreadsheetml/2006/main" count="344" uniqueCount="111">
  <si>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</si>
  <si>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</si>
  <si>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</si>
  <si>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</si>
  <si>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</si>
  <si>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</si>
  <si>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</si>
  <si>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</si>
  <si>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</si>
  <si>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</si>
  <si>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</si>
  <si>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</si>
  <si>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</si>
  <si>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</si>
  <si>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</si>
  <si>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</si>
  <si>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</si>
  <si>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</si>
  <si>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</si>
  <si>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</si>
  <si>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</si>
  <si>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</si>
  <si>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</si>
  <si>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</si>
  <si>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</si>
  <si>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</si>
  <si>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</si>
  <si>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</si>
  <si>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</si>
  <si>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</si>
  <si>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</si>
  <si>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</si>
  <si>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</si>
  <si>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</si>
  <si>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</si>
  <si>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</si>
  <si>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</si>
  <si>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</si>
  <si>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</si>
  <si>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</si>
  <si>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</si>
  <si>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</si>
  <si>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</si>
  <si>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</si>
  <si>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</si>
  <si>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ROMBOUTS</t>
  </si>
  <si>
    <t>Deen</t>
  </si>
  <si>
    <t>TTSD</t>
  </si>
  <si>
    <t>Absent</t>
  </si>
  <si>
    <t>Inc</t>
  </si>
  <si>
    <t>Tournoi National et Internat.</t>
  </si>
  <si>
    <t>CONSOLANTE -13 G</t>
  </si>
  <si>
    <t xml:space="preserve"> </t>
  </si>
  <si>
    <t>CAHILL</t>
  </si>
  <si>
    <t>Lir</t>
  </si>
  <si>
    <t>AMIENS STT</t>
  </si>
  <si>
    <t>MORO</t>
  </si>
  <si>
    <t>Edgar</t>
  </si>
  <si>
    <t>FEDE LUX</t>
  </si>
  <si>
    <t>LIEGEOIS</t>
  </si>
  <si>
    <t>Noah</t>
  </si>
  <si>
    <t>PROV LUX</t>
  </si>
  <si>
    <t>ADRIAENSSEN</t>
  </si>
  <si>
    <t>Klaas</t>
  </si>
  <si>
    <t>VTTL</t>
  </si>
  <si>
    <t>BROMBIN</t>
  </si>
  <si>
    <t>Elouan</t>
  </si>
  <si>
    <t>CSEL</t>
  </si>
  <si>
    <t>LAMBIET</t>
  </si>
  <si>
    <t>Tom</t>
  </si>
  <si>
    <t>LIEGE</t>
  </si>
  <si>
    <t>FERBER</t>
  </si>
  <si>
    <t>Foos</t>
  </si>
  <si>
    <t>DECHOUX</t>
  </si>
  <si>
    <t>Matheo</t>
  </si>
  <si>
    <t>HANDA</t>
  </si>
  <si>
    <t>Tej</t>
  </si>
  <si>
    <t>LUTSENKO</t>
  </si>
  <si>
    <t>Vitja</t>
  </si>
  <si>
    <t>TAVARES DA CRUZ</t>
  </si>
  <si>
    <t>Ricardo</t>
  </si>
  <si>
    <t>LAURENT</t>
  </si>
  <si>
    <t>Amaury</t>
  </si>
  <si>
    <t>HAMDAD</t>
  </si>
  <si>
    <t>Adem</t>
  </si>
  <si>
    <t>MASSON</t>
  </si>
  <si>
    <t>Augustin</t>
  </si>
  <si>
    <t>BAYEUX TT</t>
  </si>
  <si>
    <t>GIDOIN</t>
  </si>
  <si>
    <t>Gaspard</t>
  </si>
  <si>
    <t>ARD08</t>
  </si>
  <si>
    <t>VAN DER VELDEN</t>
  </si>
  <si>
    <t>Vincent</t>
  </si>
  <si>
    <t>RASSENFOSSE</t>
  </si>
  <si>
    <t>Thomas</t>
  </si>
  <si>
    <t>MARTIN</t>
  </si>
  <si>
    <t>Arthur</t>
  </si>
  <si>
    <t>VANDEWALLE</t>
  </si>
  <si>
    <t>HERVY</t>
  </si>
  <si>
    <t>REIMS ASPTT</t>
  </si>
  <si>
    <t>FICOT</t>
  </si>
  <si>
    <t>Mathéo</t>
  </si>
  <si>
    <t>NAMUR</t>
  </si>
  <si>
    <t>CAMPERS</t>
  </si>
  <si>
    <t>Jille</t>
  </si>
  <si>
    <t>REVAUX</t>
  </si>
  <si>
    <t>ELSEN</t>
  </si>
  <si>
    <t>Luca</t>
  </si>
  <si>
    <t>PENOT</t>
  </si>
  <si>
    <t>Mael</t>
  </si>
  <si>
    <t>RONCQ ULJAP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</si>
</sst>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2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53" applyFont="1" applyAlignment="1" applyProtection="1">
      <alignment horizontal="center"/>
      <protection hidden="1"/>
    </xf>
    <xf numFmtId="0" fontId="5" fillId="0" borderId="10" xfId="53" applyFont="1" applyBorder="1" applyAlignment="1" applyProtection="1">
      <alignment horizontal="center"/>
      <protection hidden="1"/>
    </xf>
    <xf numFmtId="0" fontId="5" fillId="0" borderId="11" xfId="53" applyFont="1" applyBorder="1" applyAlignment="1" applyProtection="1">
      <alignment horizontal="center"/>
      <protection hidden="1"/>
    </xf>
    <xf numFmtId="0" fontId="5" fillId="0" borderId="12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6" fillId="0" borderId="0" xfId="53" applyFont="1" applyAlignment="1" applyProtection="1">
      <alignment horizontal="center"/>
      <protection hidden="1"/>
    </xf>
    <xf numFmtId="0" fontId="4" fillId="0" borderId="13" xfId="53" applyFont="1" applyBorder="1" applyAlignment="1" applyProtection="1">
      <alignment horizontal="centerContinuous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0" fillId="33" borderId="14" xfId="53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lef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0" fillId="0" borderId="15" xfId="53" applyFont="1" applyBorder="1" applyAlignment="1" applyProtection="1">
      <alignment horizontal="center" vertical="center"/>
      <protection hidden="1"/>
    </xf>
    <xf numFmtId="0" fontId="16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33" borderId="17" xfId="53" applyNumberFormat="1" applyFont="1" applyFill="1" applyBorder="1" applyAlignment="1" applyProtection="1">
      <alignment horizontal="center" vertical="center"/>
      <protection hidden="1"/>
    </xf>
    <xf numFmtId="0" fontId="0" fillId="0" borderId="18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0" fillId="0" borderId="15" xfId="53" applyFont="1" applyBorder="1" applyAlignment="1" applyProtection="1">
      <alignment vertical="center"/>
      <protection hidden="1"/>
    </xf>
    <xf numFmtId="0" fontId="14" fillId="0" borderId="19" xfId="53" applyFont="1" applyBorder="1" applyAlignment="1" applyProtection="1">
      <alignment horizontal="centerContinuous" vertical="center"/>
      <protection hidden="1"/>
    </xf>
    <xf numFmtId="0" fontId="14" fillId="0" borderId="20" xfId="53" applyFont="1" applyBorder="1" applyAlignment="1" applyProtection="1">
      <alignment horizontal="centerContinuous" vertical="center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14" fillId="33" borderId="14" xfId="53" applyNumberFormat="1" applyFont="1" applyFill="1" applyBorder="1" applyAlignment="1" applyProtection="1">
      <alignment horizontal="center" vertical="center"/>
      <protection hidden="1"/>
    </xf>
    <xf numFmtId="0" fontId="14" fillId="0" borderId="21" xfId="53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0" fillId="0" borderId="21" xfId="53" applyFont="1" applyBorder="1" applyAlignment="1" applyProtection="1">
      <alignment vertical="center"/>
      <protection hidden="1"/>
    </xf>
    <xf numFmtId="0" fontId="4" fillId="0" borderId="17" xfId="53" applyFont="1" applyBorder="1" applyAlignment="1" applyProtection="1">
      <alignment horizontal="left" vertical="center" indent="1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4" fillId="0" borderId="15" xfId="53" applyFont="1" applyBorder="1" applyAlignment="1" applyProtection="1">
      <alignment horizontal="center" vertical="top"/>
      <protection hidden="1"/>
    </xf>
    <xf numFmtId="0" fontId="14" fillId="0" borderId="0" xfId="53" applyFont="1" applyBorder="1" applyAlignment="1" applyProtection="1">
      <alignment horizontal="center" vertical="top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0" fillId="0" borderId="0" xfId="53" applyFont="1" applyProtection="1">
      <alignment/>
      <protection hidden="1"/>
    </xf>
    <xf numFmtId="0" fontId="9" fillId="0" borderId="15" xfId="53" applyFont="1" applyBorder="1" applyAlignment="1" applyProtection="1">
      <alignment horizontal="left" vertical="center"/>
      <protection hidden="1"/>
    </xf>
    <xf numFmtId="0" fontId="17" fillId="0" borderId="23" xfId="52" applyFont="1" applyFill="1" applyBorder="1" applyAlignment="1" applyProtection="1">
      <alignment horizontal="center" vertical="center"/>
      <protection hidden="1"/>
    </xf>
    <xf numFmtId="0" fontId="0" fillId="0" borderId="23" xfId="52" applyFont="1" applyFill="1" applyBorder="1" applyAlignment="1" applyProtection="1">
      <alignment vertical="center"/>
      <protection hidden="1"/>
    </xf>
    <xf numFmtId="0" fontId="18" fillId="0" borderId="23" xfId="51" applyFont="1" applyFill="1" applyBorder="1" applyAlignment="1" applyProtection="1">
      <alignment horizontal="right" vertical="center"/>
      <protection hidden="1"/>
    </xf>
    <xf numFmtId="0" fontId="18" fillId="0" borderId="24" xfId="52" applyFont="1" applyFill="1" applyBorder="1" applyAlignment="1" applyProtection="1">
      <alignment horizontal="center" vertical="center"/>
      <protection hidden="1"/>
    </xf>
    <xf numFmtId="0" fontId="17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8" fillId="0" borderId="0" xfId="51" applyFont="1" applyFill="1" applyBorder="1" applyAlignment="1" applyProtection="1">
      <alignment horizontal="right" vertical="center"/>
      <protection hidden="1"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19" fillId="0" borderId="0" xfId="52" applyFont="1" applyFill="1" applyBorder="1" applyAlignment="1" applyProtection="1">
      <alignment horizontal="center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18" fillId="0" borderId="21" xfId="52" applyFont="1" applyFill="1" applyBorder="1" applyAlignment="1" applyProtection="1">
      <alignment horizontal="center" vertical="center"/>
      <protection hidden="1"/>
    </xf>
    <xf numFmtId="0" fontId="9" fillId="0" borderId="15" xfId="53" applyFont="1" applyBorder="1" applyAlignment="1" applyProtection="1">
      <alignment horizontal="left" vertical="center" indent="1"/>
      <protection hidden="1"/>
    </xf>
    <xf numFmtId="0" fontId="18" fillId="0" borderId="25" xfId="52" applyFont="1" applyFill="1" applyBorder="1" applyAlignment="1" applyProtection="1">
      <alignment horizontal="center" vertical="center"/>
      <protection hidden="1"/>
    </xf>
    <xf numFmtId="0" fontId="0" fillId="0" borderId="25" xfId="52" applyFont="1" applyFill="1" applyBorder="1" applyAlignment="1" applyProtection="1">
      <alignment vertical="center"/>
      <protection hidden="1"/>
    </xf>
    <xf numFmtId="0" fontId="18" fillId="0" borderId="25" xfId="51" applyFont="1" applyFill="1" applyBorder="1" applyAlignment="1" applyProtection="1">
      <alignment horizontal="right" vertical="center"/>
      <protection hidden="1"/>
    </xf>
    <xf numFmtId="0" fontId="18" fillId="0" borderId="26" xfId="52" applyFont="1" applyFill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5" fillId="0" borderId="15" xfId="53" applyFont="1" applyBorder="1" applyAlignment="1" applyProtection="1">
      <alignment horizontal="center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53" applyFont="1" applyAlignment="1" applyProtection="1">
      <alignment horizontal="centerContinuous" vertic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21" xfId="52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21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21" xfId="53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B2" sqref="B2:AJ13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40</v>
      </c>
      <c r="D2">
        <v>20</v>
      </c>
      <c r="E2" t="s">
        <v>45</v>
      </c>
      <c r="F2" t="s">
        <v>46</v>
      </c>
      <c r="H2">
        <v>1200</v>
      </c>
      <c r="J2">
        <v>17</v>
      </c>
      <c r="K2" t="s">
        <v>47</v>
      </c>
      <c r="L2">
        <v>1</v>
      </c>
      <c r="N2">
        <v>0</v>
      </c>
      <c r="O2" t="s">
        <v>48</v>
      </c>
      <c r="R2">
        <v>0</v>
      </c>
      <c r="T2">
        <v>0</v>
      </c>
      <c r="U2" t="s">
        <v>49</v>
      </c>
      <c r="V2">
        <v>0</v>
      </c>
      <c r="AD2" t="s">
        <v>50</v>
      </c>
      <c r="AE2" t="s">
        <v>51</v>
      </c>
      <c r="AF2">
        <v>0</v>
      </c>
      <c r="AG2" s="2" t="s">
        <v>52</v>
      </c>
      <c r="AH2" s="1">
        <v>2</v>
      </c>
      <c r="AI2">
        <v>-1213</v>
      </c>
    </row>
    <row r="3" spans="1:35" ht="12.75">
      <c r="A3">
        <v>2</v>
      </c>
      <c r="B3">
        <v>0</v>
      </c>
      <c r="C3">
        <v>8018117</v>
      </c>
      <c r="D3">
        <v>111</v>
      </c>
      <c r="E3" t="s">
        <v>53</v>
      </c>
      <c r="F3" t="s">
        <v>54</v>
      </c>
      <c r="H3">
        <v>635</v>
      </c>
      <c r="I3" t="s">
        <v>52</v>
      </c>
      <c r="J3">
        <v>7800001</v>
      </c>
      <c r="K3" t="s">
        <v>55</v>
      </c>
      <c r="L3">
        <v>0</v>
      </c>
      <c r="M3">
        <v>23802</v>
      </c>
      <c r="N3">
        <v>91</v>
      </c>
      <c r="O3" t="s">
        <v>56</v>
      </c>
      <c r="P3" t="s">
        <v>57</v>
      </c>
      <c r="R3">
        <v>1100</v>
      </c>
      <c r="T3">
        <v>9</v>
      </c>
      <c r="U3" t="s">
        <v>58</v>
      </c>
      <c r="V3">
        <v>1</v>
      </c>
      <c r="W3">
        <v>-10</v>
      </c>
      <c r="X3">
        <v>-10</v>
      </c>
      <c r="Y3">
        <v>12</v>
      </c>
      <c r="Z3">
        <v>8</v>
      </c>
      <c r="AA3">
        <v>-7</v>
      </c>
      <c r="AD3" t="s">
        <v>50</v>
      </c>
      <c r="AE3" t="s">
        <v>51</v>
      </c>
      <c r="AF3">
        <v>10</v>
      </c>
      <c r="AG3" s="2">
        <v>0.40625</v>
      </c>
      <c r="AH3" s="3">
        <v>43345</v>
      </c>
      <c r="AI3">
        <v>-1214</v>
      </c>
    </row>
    <row r="4" spans="1:35" ht="12.75">
      <c r="A4">
        <v>3</v>
      </c>
      <c r="B4">
        <v>0</v>
      </c>
      <c r="C4">
        <v>146151</v>
      </c>
      <c r="D4">
        <v>61</v>
      </c>
      <c r="E4" t="s">
        <v>59</v>
      </c>
      <c r="F4" t="s">
        <v>60</v>
      </c>
      <c r="H4">
        <v>1200</v>
      </c>
      <c r="J4">
        <v>16</v>
      </c>
      <c r="K4" t="s">
        <v>61</v>
      </c>
      <c r="L4">
        <v>1</v>
      </c>
      <c r="M4">
        <v>46</v>
      </c>
      <c r="N4">
        <v>130</v>
      </c>
      <c r="O4" t="s">
        <v>62</v>
      </c>
      <c r="P4" t="s">
        <v>63</v>
      </c>
      <c r="R4">
        <v>800</v>
      </c>
      <c r="T4">
        <v>18</v>
      </c>
      <c r="U4" t="s">
        <v>64</v>
      </c>
      <c r="V4">
        <v>0</v>
      </c>
      <c r="W4">
        <v>-6</v>
      </c>
      <c r="X4">
        <v>3</v>
      </c>
      <c r="Y4">
        <v>7</v>
      </c>
      <c r="Z4">
        <v>5</v>
      </c>
      <c r="AD4" t="s">
        <v>50</v>
      </c>
      <c r="AE4" t="s">
        <v>51</v>
      </c>
      <c r="AF4">
        <v>16</v>
      </c>
      <c r="AG4" s="2">
        <v>0.40625</v>
      </c>
      <c r="AH4" s="3">
        <v>43345</v>
      </c>
      <c r="AI4">
        <v>-1215</v>
      </c>
    </row>
    <row r="5" spans="1:35" ht="12.75">
      <c r="A5">
        <v>4</v>
      </c>
      <c r="B5">
        <v>0</v>
      </c>
      <c r="D5">
        <v>0</v>
      </c>
      <c r="E5" t="s">
        <v>48</v>
      </c>
      <c r="H5">
        <v>0</v>
      </c>
      <c r="J5">
        <v>0</v>
      </c>
      <c r="K5" t="s">
        <v>49</v>
      </c>
      <c r="L5">
        <v>0</v>
      </c>
      <c r="M5">
        <v>7112419</v>
      </c>
      <c r="N5">
        <v>104</v>
      </c>
      <c r="O5" t="s">
        <v>65</v>
      </c>
      <c r="P5" t="s">
        <v>66</v>
      </c>
      <c r="R5">
        <v>703</v>
      </c>
      <c r="S5" t="s">
        <v>52</v>
      </c>
      <c r="T5">
        <v>5</v>
      </c>
      <c r="U5" t="s">
        <v>67</v>
      </c>
      <c r="V5">
        <v>1</v>
      </c>
      <c r="AD5" t="s">
        <v>50</v>
      </c>
      <c r="AE5" t="s">
        <v>51</v>
      </c>
      <c r="AF5">
        <v>15</v>
      </c>
      <c r="AG5" s="2">
        <v>0.40625</v>
      </c>
      <c r="AH5" s="3">
        <v>43345</v>
      </c>
      <c r="AI5">
        <v>-1216</v>
      </c>
    </row>
    <row r="6" spans="1:35" ht="12.75">
      <c r="A6">
        <v>5</v>
      </c>
      <c r="B6">
        <v>0</v>
      </c>
      <c r="C6">
        <v>18</v>
      </c>
      <c r="D6">
        <v>80</v>
      </c>
      <c r="E6" t="s">
        <v>68</v>
      </c>
      <c r="F6" t="s">
        <v>69</v>
      </c>
      <c r="H6">
        <v>850</v>
      </c>
      <c r="J6">
        <v>11</v>
      </c>
      <c r="K6" t="s">
        <v>70</v>
      </c>
      <c r="L6">
        <v>1</v>
      </c>
      <c r="M6">
        <v>24723</v>
      </c>
      <c r="N6">
        <v>92</v>
      </c>
      <c r="O6" t="s">
        <v>71</v>
      </c>
      <c r="P6" t="s">
        <v>72</v>
      </c>
      <c r="R6">
        <v>1100</v>
      </c>
      <c r="T6">
        <v>9</v>
      </c>
      <c r="U6" t="s">
        <v>58</v>
      </c>
      <c r="V6">
        <v>0</v>
      </c>
      <c r="W6">
        <v>7</v>
      </c>
      <c r="X6">
        <v>7</v>
      </c>
      <c r="Y6">
        <v>6</v>
      </c>
      <c r="AD6" t="s">
        <v>50</v>
      </c>
      <c r="AE6" t="s">
        <v>51</v>
      </c>
      <c r="AF6">
        <v>0</v>
      </c>
      <c r="AG6" t="s">
        <v>52</v>
      </c>
      <c r="AH6" s="3">
        <v>2</v>
      </c>
      <c r="AI6">
        <v>-1217</v>
      </c>
    </row>
    <row r="7" spans="1:35" ht="12.75">
      <c r="A7">
        <v>6</v>
      </c>
      <c r="B7">
        <v>0</v>
      </c>
      <c r="C7">
        <v>5730760</v>
      </c>
      <c r="D7">
        <v>103</v>
      </c>
      <c r="E7" t="s">
        <v>73</v>
      </c>
      <c r="F7" t="s">
        <v>74</v>
      </c>
      <c r="H7">
        <v>793</v>
      </c>
      <c r="I7" t="s">
        <v>52</v>
      </c>
      <c r="J7">
        <v>5</v>
      </c>
      <c r="K7" t="s">
        <v>67</v>
      </c>
      <c r="L7">
        <v>1</v>
      </c>
      <c r="M7">
        <v>303</v>
      </c>
      <c r="N7">
        <v>19</v>
      </c>
      <c r="O7" t="s">
        <v>75</v>
      </c>
      <c r="P7" t="s">
        <v>76</v>
      </c>
      <c r="R7">
        <v>1000</v>
      </c>
      <c r="T7">
        <v>17</v>
      </c>
      <c r="U7" t="s">
        <v>47</v>
      </c>
      <c r="V7">
        <v>0</v>
      </c>
      <c r="W7">
        <v>2</v>
      </c>
      <c r="X7">
        <v>7</v>
      </c>
      <c r="Y7">
        <v>6</v>
      </c>
      <c r="AD7" t="s">
        <v>50</v>
      </c>
      <c r="AE7" t="s">
        <v>51</v>
      </c>
      <c r="AF7">
        <v>12</v>
      </c>
      <c r="AG7" s="2">
        <v>0.40625</v>
      </c>
      <c r="AH7" s="3">
        <v>43345</v>
      </c>
      <c r="AI7">
        <v>-1218</v>
      </c>
    </row>
    <row r="8" spans="1:35" ht="12.75">
      <c r="A8">
        <v>7</v>
      </c>
      <c r="B8">
        <v>0</v>
      </c>
      <c r="C8">
        <v>45</v>
      </c>
      <c r="D8">
        <v>129</v>
      </c>
      <c r="E8" t="s">
        <v>77</v>
      </c>
      <c r="F8" t="s">
        <v>78</v>
      </c>
      <c r="H8">
        <v>950</v>
      </c>
      <c r="J8">
        <v>18</v>
      </c>
      <c r="K8" t="s">
        <v>64</v>
      </c>
      <c r="L8">
        <v>1</v>
      </c>
      <c r="M8">
        <v>24596</v>
      </c>
      <c r="N8">
        <v>96</v>
      </c>
      <c r="O8" t="s">
        <v>79</v>
      </c>
      <c r="P8" t="s">
        <v>80</v>
      </c>
      <c r="R8">
        <v>950</v>
      </c>
      <c r="T8">
        <v>9</v>
      </c>
      <c r="U8" t="s">
        <v>58</v>
      </c>
      <c r="V8">
        <v>0</v>
      </c>
      <c r="W8">
        <v>4</v>
      </c>
      <c r="X8">
        <v>3</v>
      </c>
      <c r="Y8">
        <v>9</v>
      </c>
      <c r="AD8" t="s">
        <v>50</v>
      </c>
      <c r="AE8" t="s">
        <v>51</v>
      </c>
      <c r="AF8">
        <v>11</v>
      </c>
      <c r="AG8" s="2">
        <v>0.40625</v>
      </c>
      <c r="AH8" s="3">
        <v>43345</v>
      </c>
      <c r="AI8">
        <v>-1219</v>
      </c>
    </row>
    <row r="9" spans="1:35" ht="12.75">
      <c r="A9">
        <v>8</v>
      </c>
      <c r="B9">
        <v>0</v>
      </c>
      <c r="D9">
        <v>0</v>
      </c>
      <c r="E9" t="s">
        <v>48</v>
      </c>
      <c r="H9">
        <v>0</v>
      </c>
      <c r="J9">
        <v>0</v>
      </c>
      <c r="K9" t="s">
        <v>49</v>
      </c>
      <c r="L9">
        <v>0</v>
      </c>
      <c r="M9">
        <v>7639620</v>
      </c>
      <c r="N9">
        <v>113</v>
      </c>
      <c r="O9" t="s">
        <v>81</v>
      </c>
      <c r="P9" t="s">
        <v>82</v>
      </c>
      <c r="R9">
        <v>830</v>
      </c>
      <c r="S9" t="s">
        <v>52</v>
      </c>
      <c r="T9">
        <v>7800001</v>
      </c>
      <c r="U9" t="s">
        <v>55</v>
      </c>
      <c r="V9">
        <v>1</v>
      </c>
      <c r="AD9" t="s">
        <v>50</v>
      </c>
      <c r="AE9" t="s">
        <v>51</v>
      </c>
      <c r="AF9">
        <v>0</v>
      </c>
      <c r="AG9" t="s">
        <v>52</v>
      </c>
      <c r="AH9" s="3">
        <v>2</v>
      </c>
      <c r="AI9">
        <v>-1220</v>
      </c>
    </row>
    <row r="10" spans="1:35" ht="12.75">
      <c r="A10">
        <v>9</v>
      </c>
      <c r="B10">
        <v>0</v>
      </c>
      <c r="C10">
        <v>8016694</v>
      </c>
      <c r="D10">
        <v>114</v>
      </c>
      <c r="E10" t="s">
        <v>83</v>
      </c>
      <c r="F10" t="s">
        <v>84</v>
      </c>
      <c r="H10">
        <v>1243</v>
      </c>
      <c r="I10" t="s">
        <v>52</v>
      </c>
      <c r="J10">
        <v>7800001</v>
      </c>
      <c r="K10" t="s">
        <v>55</v>
      </c>
      <c r="L10">
        <v>1</v>
      </c>
      <c r="N10">
        <v>0</v>
      </c>
      <c r="O10" t="s">
        <v>48</v>
      </c>
      <c r="R10">
        <v>0</v>
      </c>
      <c r="T10">
        <v>0</v>
      </c>
      <c r="U10" t="s">
        <v>49</v>
      </c>
      <c r="V10">
        <v>0</v>
      </c>
      <c r="AD10" t="s">
        <v>50</v>
      </c>
      <c r="AE10" t="s">
        <v>51</v>
      </c>
      <c r="AF10">
        <v>0</v>
      </c>
      <c r="AG10" t="s">
        <v>52</v>
      </c>
      <c r="AH10" s="3">
        <v>2</v>
      </c>
      <c r="AI10">
        <v>-1221</v>
      </c>
    </row>
    <row r="11" spans="1:35" ht="12.75">
      <c r="A11">
        <v>10</v>
      </c>
      <c r="B11">
        <v>0</v>
      </c>
      <c r="C11">
        <v>1425856</v>
      </c>
      <c r="D11">
        <v>132</v>
      </c>
      <c r="E11" t="s">
        <v>85</v>
      </c>
      <c r="F11" t="s">
        <v>86</v>
      </c>
      <c r="H11">
        <v>505</v>
      </c>
      <c r="I11" t="s">
        <v>52</v>
      </c>
      <c r="J11">
        <v>9140014</v>
      </c>
      <c r="K11" t="s">
        <v>87</v>
      </c>
      <c r="L11">
        <v>0</v>
      </c>
      <c r="M11">
        <v>811547</v>
      </c>
      <c r="N11">
        <v>138</v>
      </c>
      <c r="O11" t="s">
        <v>88</v>
      </c>
      <c r="P11" t="s">
        <v>89</v>
      </c>
      <c r="R11">
        <v>800</v>
      </c>
      <c r="S11" t="s">
        <v>52</v>
      </c>
      <c r="T11">
        <v>1</v>
      </c>
      <c r="U11" t="s">
        <v>90</v>
      </c>
      <c r="V11">
        <v>1</v>
      </c>
      <c r="W11">
        <v>-9</v>
      </c>
      <c r="X11">
        <v>9</v>
      </c>
      <c r="Y11">
        <v>-4</v>
      </c>
      <c r="Z11">
        <v>-7</v>
      </c>
      <c r="AD11" t="s">
        <v>50</v>
      </c>
      <c r="AE11" t="s">
        <v>51</v>
      </c>
      <c r="AF11">
        <v>14</v>
      </c>
      <c r="AG11" s="2">
        <v>0.40625</v>
      </c>
      <c r="AH11" s="3">
        <v>43345</v>
      </c>
      <c r="AI11">
        <v>-1222</v>
      </c>
    </row>
    <row r="12" spans="1:35" ht="12.75">
      <c r="A12">
        <v>11</v>
      </c>
      <c r="B12">
        <v>0</v>
      </c>
      <c r="C12">
        <v>304</v>
      </c>
      <c r="D12">
        <v>21</v>
      </c>
      <c r="E12" t="s">
        <v>91</v>
      </c>
      <c r="F12" t="s">
        <v>92</v>
      </c>
      <c r="H12">
        <v>1000</v>
      </c>
      <c r="J12">
        <v>17</v>
      </c>
      <c r="K12" t="s">
        <v>47</v>
      </c>
      <c r="L12">
        <v>0</v>
      </c>
      <c r="M12">
        <v>16</v>
      </c>
      <c r="N12">
        <v>81</v>
      </c>
      <c r="O12" t="s">
        <v>93</v>
      </c>
      <c r="P12" t="s">
        <v>94</v>
      </c>
      <c r="R12">
        <v>850</v>
      </c>
      <c r="T12">
        <v>11</v>
      </c>
      <c r="U12" t="s">
        <v>70</v>
      </c>
      <c r="V12">
        <v>1</v>
      </c>
      <c r="W12">
        <v>11</v>
      </c>
      <c r="X12">
        <v>-8</v>
      </c>
      <c r="Y12">
        <v>-6</v>
      </c>
      <c r="Z12">
        <v>-9</v>
      </c>
      <c r="AD12" t="s">
        <v>50</v>
      </c>
      <c r="AE12" t="s">
        <v>51</v>
      </c>
      <c r="AF12">
        <v>18</v>
      </c>
      <c r="AG12" s="2">
        <v>0.40625</v>
      </c>
      <c r="AH12" s="3">
        <v>43345</v>
      </c>
      <c r="AI12">
        <v>-1223</v>
      </c>
    </row>
    <row r="13" spans="1:35" ht="12.75">
      <c r="A13">
        <v>12</v>
      </c>
      <c r="B13">
        <v>0</v>
      </c>
      <c r="D13">
        <v>0</v>
      </c>
      <c r="E13" t="s">
        <v>48</v>
      </c>
      <c r="H13">
        <v>0</v>
      </c>
      <c r="J13">
        <v>0</v>
      </c>
      <c r="K13" t="s">
        <v>49</v>
      </c>
      <c r="L13">
        <v>0</v>
      </c>
      <c r="M13">
        <v>152524</v>
      </c>
      <c r="N13">
        <v>63</v>
      </c>
      <c r="O13" t="s">
        <v>95</v>
      </c>
      <c r="P13" t="s">
        <v>96</v>
      </c>
      <c r="R13">
        <v>1100</v>
      </c>
      <c r="T13">
        <v>16</v>
      </c>
      <c r="U13" t="s">
        <v>61</v>
      </c>
      <c r="V13">
        <v>1</v>
      </c>
      <c r="AD13" t="s">
        <v>50</v>
      </c>
      <c r="AE13" t="s">
        <v>51</v>
      </c>
      <c r="AF13">
        <v>0</v>
      </c>
      <c r="AG13" t="s">
        <v>52</v>
      </c>
      <c r="AH13" s="3">
        <v>2</v>
      </c>
      <c r="AI13">
        <v>-1224</v>
      </c>
    </row>
    <row r="14" spans="1:35" ht="12.75">
      <c r="A14">
        <v>13</v>
      </c>
      <c r="B14">
        <v>0</v>
      </c>
      <c r="C14">
        <v>15</v>
      </c>
      <c r="D14">
        <v>82</v>
      </c>
      <c r="E14" t="s">
        <v>97</v>
      </c>
      <c r="F14" t="s">
        <v>69</v>
      </c>
      <c r="H14">
        <v>1000</v>
      </c>
      <c r="J14">
        <v>11</v>
      </c>
      <c r="K14" t="s">
        <v>70</v>
      </c>
      <c r="L14">
        <v>1</v>
      </c>
      <c r="M14">
        <v>5113226</v>
      </c>
      <c r="N14">
        <v>70</v>
      </c>
      <c r="O14" t="s">
        <v>98</v>
      </c>
      <c r="P14" t="s">
        <v>69</v>
      </c>
      <c r="R14">
        <v>658</v>
      </c>
      <c r="S14" t="s">
        <v>52</v>
      </c>
      <c r="T14">
        <v>6510018</v>
      </c>
      <c r="U14" t="s">
        <v>99</v>
      </c>
      <c r="V14">
        <v>0</v>
      </c>
      <c r="W14">
        <v>6</v>
      </c>
      <c r="X14">
        <v>-9</v>
      </c>
      <c r="Y14">
        <v>1</v>
      </c>
      <c r="Z14">
        <v>10</v>
      </c>
      <c r="AD14" t="s">
        <v>50</v>
      </c>
      <c r="AE14" t="s">
        <v>51</v>
      </c>
      <c r="AF14">
        <v>13</v>
      </c>
      <c r="AG14" s="2">
        <v>0.40625</v>
      </c>
      <c r="AH14" s="3">
        <v>43345</v>
      </c>
      <c r="AI14">
        <v>-1225</v>
      </c>
    </row>
    <row r="15" spans="1:35" ht="12.75">
      <c r="A15">
        <v>14</v>
      </c>
      <c r="B15">
        <v>0</v>
      </c>
      <c r="C15">
        <v>153551</v>
      </c>
      <c r="D15">
        <v>51</v>
      </c>
      <c r="E15" t="s">
        <v>100</v>
      </c>
      <c r="F15" t="s">
        <v>101</v>
      </c>
      <c r="H15">
        <v>750</v>
      </c>
      <c r="J15">
        <v>31</v>
      </c>
      <c r="K15" t="s">
        <v>102</v>
      </c>
      <c r="L15">
        <v>0</v>
      </c>
      <c r="M15">
        <v>315</v>
      </c>
      <c r="N15">
        <v>128</v>
      </c>
      <c r="O15" t="s">
        <v>103</v>
      </c>
      <c r="P15" t="s">
        <v>104</v>
      </c>
      <c r="R15">
        <v>950</v>
      </c>
      <c r="T15">
        <v>18</v>
      </c>
      <c r="U15" t="s">
        <v>64</v>
      </c>
      <c r="V15">
        <v>1</v>
      </c>
      <c r="W15">
        <v>-4</v>
      </c>
      <c r="X15">
        <v>-7</v>
      </c>
      <c r="Y15">
        <v>-9</v>
      </c>
      <c r="AD15" t="s">
        <v>50</v>
      </c>
      <c r="AE15" t="s">
        <v>51</v>
      </c>
      <c r="AF15">
        <v>19</v>
      </c>
      <c r="AG15" s="2">
        <v>0.40625</v>
      </c>
      <c r="AH15" s="3">
        <v>43345</v>
      </c>
      <c r="AI15">
        <v>-1226</v>
      </c>
    </row>
    <row r="16" spans="1:35" ht="12.75">
      <c r="A16">
        <v>15</v>
      </c>
      <c r="B16">
        <v>0</v>
      </c>
      <c r="C16">
        <v>8017331</v>
      </c>
      <c r="D16">
        <v>110</v>
      </c>
      <c r="E16" t="s">
        <v>105</v>
      </c>
      <c r="F16" t="s">
        <v>96</v>
      </c>
      <c r="H16">
        <v>641</v>
      </c>
      <c r="I16" t="s">
        <v>52</v>
      </c>
      <c r="J16">
        <v>7800001</v>
      </c>
      <c r="K16" t="s">
        <v>55</v>
      </c>
      <c r="L16">
        <v>0</v>
      </c>
      <c r="M16">
        <v>24973</v>
      </c>
      <c r="N16">
        <v>90</v>
      </c>
      <c r="O16" t="s">
        <v>106</v>
      </c>
      <c r="P16" t="s">
        <v>107</v>
      </c>
      <c r="R16">
        <v>1100</v>
      </c>
      <c r="T16">
        <v>9</v>
      </c>
      <c r="U16" t="s">
        <v>58</v>
      </c>
      <c r="V16">
        <v>1</v>
      </c>
      <c r="W16">
        <v>-9</v>
      </c>
      <c r="X16">
        <v>6</v>
      </c>
      <c r="Y16">
        <v>-9</v>
      </c>
      <c r="Z16">
        <v>-7</v>
      </c>
      <c r="AD16" t="s">
        <v>50</v>
      </c>
      <c r="AE16" t="s">
        <v>51</v>
      </c>
      <c r="AF16">
        <v>17</v>
      </c>
      <c r="AG16" s="2">
        <v>0.40625</v>
      </c>
      <c r="AH16" s="3">
        <v>43345</v>
      </c>
      <c r="AI16">
        <v>-1227</v>
      </c>
    </row>
    <row r="17" spans="1:35" ht="12.75">
      <c r="A17">
        <v>16</v>
      </c>
      <c r="B17">
        <v>0</v>
      </c>
      <c r="D17">
        <v>0</v>
      </c>
      <c r="E17" t="s">
        <v>48</v>
      </c>
      <c r="H17">
        <v>0</v>
      </c>
      <c r="J17">
        <v>0</v>
      </c>
      <c r="K17" t="s">
        <v>49</v>
      </c>
      <c r="L17">
        <v>0</v>
      </c>
      <c r="M17">
        <v>5961187</v>
      </c>
      <c r="N17">
        <v>145</v>
      </c>
      <c r="O17" t="s">
        <v>108</v>
      </c>
      <c r="P17" t="s">
        <v>109</v>
      </c>
      <c r="R17">
        <v>986</v>
      </c>
      <c r="S17" t="s">
        <v>52</v>
      </c>
      <c r="T17">
        <v>7590194</v>
      </c>
      <c r="U17" t="s">
        <v>110</v>
      </c>
      <c r="V17">
        <v>1</v>
      </c>
      <c r="AD17" t="s">
        <v>50</v>
      </c>
      <c r="AE17" t="s">
        <v>51</v>
      </c>
      <c r="AF17">
        <v>0</v>
      </c>
      <c r="AG17" t="s">
        <v>52</v>
      </c>
      <c r="AH17" s="3">
        <v>2</v>
      </c>
      <c r="AI17">
        <v>-1228</v>
      </c>
    </row>
    <row r="18" spans="1:35" ht="12.75">
      <c r="A18">
        <v>17</v>
      </c>
      <c r="B18">
        <v>0</v>
      </c>
      <c r="C18">
        <v>40</v>
      </c>
      <c r="D18">
        <v>20</v>
      </c>
      <c r="E18" t="s">
        <v>45</v>
      </c>
      <c r="F18" t="s">
        <v>46</v>
      </c>
      <c r="H18">
        <v>1200</v>
      </c>
      <c r="J18">
        <v>17</v>
      </c>
      <c r="K18" t="s">
        <v>47</v>
      </c>
      <c r="L18">
        <v>1</v>
      </c>
      <c r="M18">
        <v>23802</v>
      </c>
      <c r="N18">
        <v>91</v>
      </c>
      <c r="O18" t="s">
        <v>56</v>
      </c>
      <c r="P18" t="s">
        <v>57</v>
      </c>
      <c r="R18">
        <v>1100</v>
      </c>
      <c r="T18">
        <v>9</v>
      </c>
      <c r="U18" t="s">
        <v>58</v>
      </c>
      <c r="V18">
        <v>0</v>
      </c>
      <c r="W18">
        <v>8</v>
      </c>
      <c r="X18">
        <v>12</v>
      </c>
      <c r="Y18">
        <v>7</v>
      </c>
      <c r="AD18" t="s">
        <v>50</v>
      </c>
      <c r="AE18" t="s">
        <v>51</v>
      </c>
      <c r="AF18">
        <v>1</v>
      </c>
      <c r="AG18" s="2">
        <v>0.4756944444444444</v>
      </c>
      <c r="AH18" s="3">
        <v>43345</v>
      </c>
      <c r="AI18">
        <v>-1229</v>
      </c>
    </row>
    <row r="19" spans="1:35" ht="12.75">
      <c r="A19">
        <v>18</v>
      </c>
      <c r="B19">
        <v>0</v>
      </c>
      <c r="C19">
        <v>146151</v>
      </c>
      <c r="D19">
        <v>61</v>
      </c>
      <c r="E19" t="s">
        <v>59</v>
      </c>
      <c r="F19" t="s">
        <v>60</v>
      </c>
      <c r="H19">
        <v>1200</v>
      </c>
      <c r="J19">
        <v>16</v>
      </c>
      <c r="K19" t="s">
        <v>61</v>
      </c>
      <c r="L19">
        <v>1</v>
      </c>
      <c r="M19">
        <v>7112419</v>
      </c>
      <c r="N19">
        <v>104</v>
      </c>
      <c r="O19" t="s">
        <v>65</v>
      </c>
      <c r="P19" t="s">
        <v>66</v>
      </c>
      <c r="R19">
        <v>703</v>
      </c>
      <c r="S19" t="s">
        <v>52</v>
      </c>
      <c r="T19">
        <v>5</v>
      </c>
      <c r="U19" t="s">
        <v>67</v>
      </c>
      <c r="V19">
        <v>0</v>
      </c>
      <c r="W19">
        <v>6</v>
      </c>
      <c r="X19">
        <v>3</v>
      </c>
      <c r="Y19">
        <v>6</v>
      </c>
      <c r="AD19" t="s">
        <v>50</v>
      </c>
      <c r="AE19" t="s">
        <v>51</v>
      </c>
      <c r="AF19">
        <v>2</v>
      </c>
      <c r="AG19" s="2">
        <v>0.4756944444444444</v>
      </c>
      <c r="AH19" s="3">
        <v>43345</v>
      </c>
      <c r="AI19">
        <v>-1230</v>
      </c>
    </row>
    <row r="20" spans="1:35" ht="12.75">
      <c r="A20">
        <v>19</v>
      </c>
      <c r="B20">
        <v>0</v>
      </c>
      <c r="C20">
        <v>18</v>
      </c>
      <c r="D20">
        <v>80</v>
      </c>
      <c r="E20" t="s">
        <v>68</v>
      </c>
      <c r="F20" t="s">
        <v>69</v>
      </c>
      <c r="H20">
        <v>850</v>
      </c>
      <c r="J20">
        <v>11</v>
      </c>
      <c r="K20" t="s">
        <v>70</v>
      </c>
      <c r="L20">
        <v>1</v>
      </c>
      <c r="M20">
        <v>5730760</v>
      </c>
      <c r="N20">
        <v>103</v>
      </c>
      <c r="O20" t="s">
        <v>73</v>
      </c>
      <c r="P20" t="s">
        <v>74</v>
      </c>
      <c r="R20">
        <v>793</v>
      </c>
      <c r="S20" t="s">
        <v>52</v>
      </c>
      <c r="T20">
        <v>5</v>
      </c>
      <c r="U20" t="s">
        <v>67</v>
      </c>
      <c r="V20">
        <v>0</v>
      </c>
      <c r="W20">
        <v>-4</v>
      </c>
      <c r="X20">
        <v>9</v>
      </c>
      <c r="Y20">
        <v>-5</v>
      </c>
      <c r="Z20">
        <v>9</v>
      </c>
      <c r="AA20">
        <v>7</v>
      </c>
      <c r="AD20" t="s">
        <v>50</v>
      </c>
      <c r="AE20" t="s">
        <v>51</v>
      </c>
      <c r="AF20">
        <v>3</v>
      </c>
      <c r="AG20" s="2">
        <v>0.4756944444444444</v>
      </c>
      <c r="AH20" s="3">
        <v>43345</v>
      </c>
      <c r="AI20">
        <v>-1231</v>
      </c>
    </row>
    <row r="21" spans="1:35" ht="12.75">
      <c r="A21">
        <v>20</v>
      </c>
      <c r="B21">
        <v>0</v>
      </c>
      <c r="C21">
        <v>45</v>
      </c>
      <c r="D21">
        <v>129</v>
      </c>
      <c r="E21" t="s">
        <v>77</v>
      </c>
      <c r="F21" t="s">
        <v>78</v>
      </c>
      <c r="H21">
        <v>950</v>
      </c>
      <c r="J21">
        <v>18</v>
      </c>
      <c r="K21" t="s">
        <v>64</v>
      </c>
      <c r="L21">
        <v>1</v>
      </c>
      <c r="M21">
        <v>7639620</v>
      </c>
      <c r="N21">
        <v>113</v>
      </c>
      <c r="O21" t="s">
        <v>81</v>
      </c>
      <c r="P21" t="s">
        <v>82</v>
      </c>
      <c r="R21">
        <v>830</v>
      </c>
      <c r="S21" t="s">
        <v>52</v>
      </c>
      <c r="T21">
        <v>7800001</v>
      </c>
      <c r="U21" t="s">
        <v>55</v>
      </c>
      <c r="V21">
        <v>0</v>
      </c>
      <c r="W21">
        <v>7</v>
      </c>
      <c r="X21">
        <v>3</v>
      </c>
      <c r="Y21">
        <v>1</v>
      </c>
      <c r="AD21" t="s">
        <v>50</v>
      </c>
      <c r="AE21" t="s">
        <v>51</v>
      </c>
      <c r="AF21">
        <v>8</v>
      </c>
      <c r="AG21" s="2">
        <v>0.4756944444444444</v>
      </c>
      <c r="AH21" s="3">
        <v>43345</v>
      </c>
      <c r="AI21">
        <v>-1232</v>
      </c>
    </row>
    <row r="22" spans="1:35" ht="12.75">
      <c r="A22">
        <v>21</v>
      </c>
      <c r="B22">
        <v>0</v>
      </c>
      <c r="C22">
        <v>8016694</v>
      </c>
      <c r="D22">
        <v>114</v>
      </c>
      <c r="E22" t="s">
        <v>83</v>
      </c>
      <c r="F22" t="s">
        <v>84</v>
      </c>
      <c r="H22">
        <v>1243</v>
      </c>
      <c r="I22" t="s">
        <v>52</v>
      </c>
      <c r="J22">
        <v>7800001</v>
      </c>
      <c r="K22" t="s">
        <v>55</v>
      </c>
      <c r="L22">
        <v>1</v>
      </c>
      <c r="M22">
        <v>811547</v>
      </c>
      <c r="N22">
        <v>138</v>
      </c>
      <c r="O22" t="s">
        <v>88</v>
      </c>
      <c r="P22" t="s">
        <v>89</v>
      </c>
      <c r="R22">
        <v>800</v>
      </c>
      <c r="S22" t="s">
        <v>52</v>
      </c>
      <c r="T22">
        <v>1</v>
      </c>
      <c r="U22" t="s">
        <v>90</v>
      </c>
      <c r="V22">
        <v>0</v>
      </c>
      <c r="W22">
        <v>-7</v>
      </c>
      <c r="X22">
        <v>7</v>
      </c>
      <c r="Y22">
        <v>4</v>
      </c>
      <c r="Z22">
        <v>3</v>
      </c>
      <c r="AD22" t="s">
        <v>50</v>
      </c>
      <c r="AE22" t="s">
        <v>51</v>
      </c>
      <c r="AF22">
        <v>4</v>
      </c>
      <c r="AG22" s="2">
        <v>0.4756944444444444</v>
      </c>
      <c r="AH22" s="3">
        <v>43345</v>
      </c>
      <c r="AI22">
        <v>-1233</v>
      </c>
    </row>
    <row r="23" spans="1:35" ht="12.75">
      <c r="A23">
        <v>22</v>
      </c>
      <c r="B23">
        <v>0</v>
      </c>
      <c r="C23">
        <v>16</v>
      </c>
      <c r="D23">
        <v>81</v>
      </c>
      <c r="E23" t="s">
        <v>93</v>
      </c>
      <c r="F23" t="s">
        <v>94</v>
      </c>
      <c r="H23">
        <v>850</v>
      </c>
      <c r="J23">
        <v>11</v>
      </c>
      <c r="K23" t="s">
        <v>70</v>
      </c>
      <c r="L23">
        <v>0</v>
      </c>
      <c r="M23">
        <v>152524</v>
      </c>
      <c r="N23">
        <v>63</v>
      </c>
      <c r="O23" t="s">
        <v>95</v>
      </c>
      <c r="P23" t="s">
        <v>96</v>
      </c>
      <c r="R23">
        <v>1100</v>
      </c>
      <c r="T23">
        <v>16</v>
      </c>
      <c r="U23" t="s">
        <v>61</v>
      </c>
      <c r="V23">
        <v>1</v>
      </c>
      <c r="W23">
        <v>-9</v>
      </c>
      <c r="X23">
        <v>-7</v>
      </c>
      <c r="Y23">
        <v>-5</v>
      </c>
      <c r="AD23" t="s">
        <v>50</v>
      </c>
      <c r="AE23" t="s">
        <v>51</v>
      </c>
      <c r="AF23">
        <v>5</v>
      </c>
      <c r="AG23" s="2">
        <v>0.4756944444444444</v>
      </c>
      <c r="AH23" s="3">
        <v>43345</v>
      </c>
      <c r="AI23">
        <v>-1234</v>
      </c>
    </row>
    <row r="24" spans="1:35" ht="12.75">
      <c r="A24">
        <v>23</v>
      </c>
      <c r="B24">
        <v>0</v>
      </c>
      <c r="C24">
        <v>15</v>
      </c>
      <c r="D24">
        <v>82</v>
      </c>
      <c r="E24" t="s">
        <v>97</v>
      </c>
      <c r="F24" t="s">
        <v>69</v>
      </c>
      <c r="H24">
        <v>1000</v>
      </c>
      <c r="J24">
        <v>11</v>
      </c>
      <c r="K24" t="s">
        <v>70</v>
      </c>
      <c r="L24">
        <v>1</v>
      </c>
      <c r="M24">
        <v>315</v>
      </c>
      <c r="N24">
        <v>128</v>
      </c>
      <c r="O24" t="s">
        <v>103</v>
      </c>
      <c r="P24" t="s">
        <v>104</v>
      </c>
      <c r="R24">
        <v>950</v>
      </c>
      <c r="T24">
        <v>18</v>
      </c>
      <c r="U24" t="s">
        <v>64</v>
      </c>
      <c r="V24">
        <v>0</v>
      </c>
      <c r="W24">
        <v>8</v>
      </c>
      <c r="X24">
        <v>-8</v>
      </c>
      <c r="Y24">
        <v>12</v>
      </c>
      <c r="Z24">
        <v>5</v>
      </c>
      <c r="AD24" t="s">
        <v>50</v>
      </c>
      <c r="AE24" t="s">
        <v>51</v>
      </c>
      <c r="AF24">
        <v>6</v>
      </c>
      <c r="AG24" s="2">
        <v>0.4756944444444444</v>
      </c>
      <c r="AH24" s="3">
        <v>43345</v>
      </c>
      <c r="AI24">
        <v>-1235</v>
      </c>
    </row>
    <row r="25" spans="1:35" ht="12.75">
      <c r="A25">
        <v>24</v>
      </c>
      <c r="B25">
        <v>0</v>
      </c>
      <c r="C25">
        <v>24973</v>
      </c>
      <c r="D25">
        <v>90</v>
      </c>
      <c r="E25" t="s">
        <v>106</v>
      </c>
      <c r="F25" t="s">
        <v>107</v>
      </c>
      <c r="H25">
        <v>1100</v>
      </c>
      <c r="J25">
        <v>9</v>
      </c>
      <c r="K25" t="s">
        <v>58</v>
      </c>
      <c r="L25">
        <v>0</v>
      </c>
      <c r="M25">
        <v>5961187</v>
      </c>
      <c r="N25">
        <v>145</v>
      </c>
      <c r="O25" t="s">
        <v>108</v>
      </c>
      <c r="P25" t="s">
        <v>109</v>
      </c>
      <c r="R25">
        <v>986</v>
      </c>
      <c r="S25" t="s">
        <v>52</v>
      </c>
      <c r="T25">
        <v>7590194</v>
      </c>
      <c r="U25" t="s">
        <v>110</v>
      </c>
      <c r="V25">
        <v>1</v>
      </c>
      <c r="W25">
        <v>-9</v>
      </c>
      <c r="X25">
        <v>-9</v>
      </c>
      <c r="Y25">
        <v>10</v>
      </c>
      <c r="Z25">
        <v>9</v>
      </c>
      <c r="AA25">
        <v>-10</v>
      </c>
      <c r="AD25" t="s">
        <v>50</v>
      </c>
      <c r="AE25" t="s">
        <v>51</v>
      </c>
      <c r="AF25">
        <v>7</v>
      </c>
      <c r="AG25" s="2">
        <v>0.4756944444444444</v>
      </c>
      <c r="AH25" s="3">
        <v>43345</v>
      </c>
      <c r="AI25">
        <v>-1236</v>
      </c>
    </row>
    <row r="26" spans="1:35" ht="12.75">
      <c r="A26">
        <v>25</v>
      </c>
      <c r="B26">
        <v>0</v>
      </c>
      <c r="C26">
        <v>40</v>
      </c>
      <c r="D26">
        <v>20</v>
      </c>
      <c r="E26" t="s">
        <v>45</v>
      </c>
      <c r="F26" t="s">
        <v>46</v>
      </c>
      <c r="H26">
        <v>1200</v>
      </c>
      <c r="J26">
        <v>17</v>
      </c>
      <c r="K26" t="s">
        <v>47</v>
      </c>
      <c r="L26">
        <v>1</v>
      </c>
      <c r="M26">
        <v>146151</v>
      </c>
      <c r="N26">
        <v>61</v>
      </c>
      <c r="O26" t="s">
        <v>59</v>
      </c>
      <c r="P26" t="s">
        <v>60</v>
      </c>
      <c r="R26">
        <v>1200</v>
      </c>
      <c r="T26">
        <v>16</v>
      </c>
      <c r="U26" t="s">
        <v>61</v>
      </c>
      <c r="V26">
        <v>0</v>
      </c>
      <c r="W26">
        <v>9</v>
      </c>
      <c r="X26">
        <v>8</v>
      </c>
      <c r="Y26">
        <v>8</v>
      </c>
      <c r="AD26" t="s">
        <v>50</v>
      </c>
      <c r="AE26" t="s">
        <v>51</v>
      </c>
      <c r="AF26">
        <v>20</v>
      </c>
      <c r="AG26" s="2">
        <v>0.545138888888889</v>
      </c>
      <c r="AH26" s="3">
        <v>43345</v>
      </c>
      <c r="AI26">
        <v>-1237</v>
      </c>
    </row>
    <row r="27" spans="1:35" ht="12.75">
      <c r="A27">
        <v>26</v>
      </c>
      <c r="B27">
        <v>0</v>
      </c>
      <c r="C27">
        <v>18</v>
      </c>
      <c r="D27">
        <v>80</v>
      </c>
      <c r="E27" t="s">
        <v>68</v>
      </c>
      <c r="F27" t="s">
        <v>69</v>
      </c>
      <c r="H27">
        <v>850</v>
      </c>
      <c r="J27">
        <v>11</v>
      </c>
      <c r="K27" t="s">
        <v>70</v>
      </c>
      <c r="L27">
        <v>0</v>
      </c>
      <c r="M27">
        <v>45</v>
      </c>
      <c r="N27">
        <v>129</v>
      </c>
      <c r="O27" t="s">
        <v>77</v>
      </c>
      <c r="P27" t="s">
        <v>78</v>
      </c>
      <c r="R27">
        <v>950</v>
      </c>
      <c r="T27">
        <v>18</v>
      </c>
      <c r="U27" t="s">
        <v>64</v>
      </c>
      <c r="V27">
        <v>1</v>
      </c>
      <c r="W27">
        <v>-9</v>
      </c>
      <c r="X27">
        <v>-4</v>
      </c>
      <c r="Y27">
        <v>-8</v>
      </c>
      <c r="AD27" t="s">
        <v>50</v>
      </c>
      <c r="AE27" t="s">
        <v>51</v>
      </c>
      <c r="AF27">
        <v>22</v>
      </c>
      <c r="AG27" s="2">
        <v>0.545138888888889</v>
      </c>
      <c r="AH27" s="3">
        <v>43345</v>
      </c>
      <c r="AI27">
        <v>-1238</v>
      </c>
    </row>
    <row r="28" spans="1:35" ht="12.75">
      <c r="A28">
        <v>27</v>
      </c>
      <c r="B28">
        <v>0</v>
      </c>
      <c r="C28">
        <v>8016694</v>
      </c>
      <c r="D28">
        <v>114</v>
      </c>
      <c r="E28" t="s">
        <v>83</v>
      </c>
      <c r="F28" t="s">
        <v>84</v>
      </c>
      <c r="H28">
        <v>1243</v>
      </c>
      <c r="I28" t="s">
        <v>52</v>
      </c>
      <c r="J28">
        <v>7800001</v>
      </c>
      <c r="K28" t="s">
        <v>55</v>
      </c>
      <c r="L28">
        <v>1</v>
      </c>
      <c r="M28">
        <v>152524</v>
      </c>
      <c r="N28">
        <v>63</v>
      </c>
      <c r="O28" t="s">
        <v>95</v>
      </c>
      <c r="P28" t="s">
        <v>96</v>
      </c>
      <c r="R28">
        <v>1100</v>
      </c>
      <c r="T28">
        <v>16</v>
      </c>
      <c r="U28" t="s">
        <v>61</v>
      </c>
      <c r="V28">
        <v>0</v>
      </c>
      <c r="W28">
        <v>9</v>
      </c>
      <c r="X28">
        <v>8</v>
      </c>
      <c r="Y28">
        <v>4</v>
      </c>
      <c r="AD28" t="s">
        <v>50</v>
      </c>
      <c r="AE28" t="s">
        <v>51</v>
      </c>
      <c r="AF28">
        <v>21</v>
      </c>
      <c r="AG28" s="2">
        <v>0.545138888888889</v>
      </c>
      <c r="AH28" s="3">
        <v>43345</v>
      </c>
      <c r="AI28">
        <v>-1239</v>
      </c>
    </row>
    <row r="29" spans="1:35" ht="12.75">
      <c r="A29">
        <v>28</v>
      </c>
      <c r="B29">
        <v>0</v>
      </c>
      <c r="C29">
        <v>15</v>
      </c>
      <c r="D29">
        <v>82</v>
      </c>
      <c r="E29" t="s">
        <v>97</v>
      </c>
      <c r="F29" t="s">
        <v>69</v>
      </c>
      <c r="H29">
        <v>1000</v>
      </c>
      <c r="J29">
        <v>11</v>
      </c>
      <c r="K29" t="s">
        <v>70</v>
      </c>
      <c r="L29">
        <v>0</v>
      </c>
      <c r="M29">
        <v>5961187</v>
      </c>
      <c r="N29">
        <v>145</v>
      </c>
      <c r="O29" t="s">
        <v>108</v>
      </c>
      <c r="P29" t="s">
        <v>109</v>
      </c>
      <c r="R29">
        <v>986</v>
      </c>
      <c r="S29" t="s">
        <v>52</v>
      </c>
      <c r="T29">
        <v>7590194</v>
      </c>
      <c r="U29" t="s">
        <v>110</v>
      </c>
      <c r="V29">
        <v>1</v>
      </c>
      <c r="W29">
        <v>-6</v>
      </c>
      <c r="X29">
        <v>-9</v>
      </c>
      <c r="Y29">
        <v>-5</v>
      </c>
      <c r="AD29" t="s">
        <v>50</v>
      </c>
      <c r="AE29" t="s">
        <v>51</v>
      </c>
      <c r="AF29">
        <v>23</v>
      </c>
      <c r="AG29" s="2">
        <v>0.545138888888889</v>
      </c>
      <c r="AH29" s="3">
        <v>43345</v>
      </c>
      <c r="AI29">
        <v>-1240</v>
      </c>
    </row>
    <row r="30" spans="1:35" ht="12.75">
      <c r="A30">
        <v>29</v>
      </c>
      <c r="B30">
        <v>0</v>
      </c>
      <c r="C30">
        <v>40</v>
      </c>
      <c r="D30">
        <v>20</v>
      </c>
      <c r="E30" t="s">
        <v>45</v>
      </c>
      <c r="F30" t="s">
        <v>46</v>
      </c>
      <c r="H30">
        <v>1200</v>
      </c>
      <c r="J30">
        <v>17</v>
      </c>
      <c r="K30" t="s">
        <v>47</v>
      </c>
      <c r="L30">
        <v>0</v>
      </c>
      <c r="M30">
        <v>45</v>
      </c>
      <c r="N30">
        <v>129</v>
      </c>
      <c r="O30" t="s">
        <v>77</v>
      </c>
      <c r="P30" t="s">
        <v>78</v>
      </c>
      <c r="R30">
        <v>950</v>
      </c>
      <c r="T30">
        <v>18</v>
      </c>
      <c r="U30" t="s">
        <v>64</v>
      </c>
      <c r="V30">
        <v>1</v>
      </c>
      <c r="W30">
        <v>-5</v>
      </c>
      <c r="X30">
        <v>11</v>
      </c>
      <c r="Y30">
        <v>-9</v>
      </c>
      <c r="Z30">
        <v>7</v>
      </c>
      <c r="AA30">
        <v>-7</v>
      </c>
      <c r="AD30" t="s">
        <v>50</v>
      </c>
      <c r="AE30" t="s">
        <v>51</v>
      </c>
      <c r="AF30">
        <v>12</v>
      </c>
      <c r="AG30" s="2">
        <v>0.579861111111111</v>
      </c>
      <c r="AH30" s="3">
        <v>43345</v>
      </c>
      <c r="AI30">
        <v>-1241</v>
      </c>
    </row>
    <row r="31" spans="1:35" ht="12.75">
      <c r="A31">
        <v>30</v>
      </c>
      <c r="B31">
        <v>0</v>
      </c>
      <c r="C31">
        <v>8016694</v>
      </c>
      <c r="D31">
        <v>114</v>
      </c>
      <c r="E31" t="s">
        <v>83</v>
      </c>
      <c r="F31" t="s">
        <v>84</v>
      </c>
      <c r="H31">
        <v>1243</v>
      </c>
      <c r="I31" t="s">
        <v>52</v>
      </c>
      <c r="J31">
        <v>7800001</v>
      </c>
      <c r="K31" t="s">
        <v>55</v>
      </c>
      <c r="L31">
        <v>1</v>
      </c>
      <c r="M31">
        <v>5961187</v>
      </c>
      <c r="N31">
        <v>145</v>
      </c>
      <c r="O31" t="s">
        <v>108</v>
      </c>
      <c r="P31" t="s">
        <v>109</v>
      </c>
      <c r="R31">
        <v>986</v>
      </c>
      <c r="S31" t="s">
        <v>52</v>
      </c>
      <c r="T31">
        <v>7590194</v>
      </c>
      <c r="U31" t="s">
        <v>110</v>
      </c>
      <c r="V31">
        <v>0</v>
      </c>
      <c r="W31">
        <v>8</v>
      </c>
      <c r="X31">
        <v>11</v>
      </c>
      <c r="Y31">
        <v>-10</v>
      </c>
      <c r="Z31">
        <v>-12</v>
      </c>
      <c r="AA31">
        <v>7</v>
      </c>
      <c r="AD31" t="s">
        <v>50</v>
      </c>
      <c r="AE31" t="s">
        <v>51</v>
      </c>
      <c r="AF31">
        <v>10</v>
      </c>
      <c r="AG31" s="2">
        <v>0.579861111111111</v>
      </c>
      <c r="AH31" s="3">
        <v>43345</v>
      </c>
      <c r="AI31">
        <v>-1242</v>
      </c>
    </row>
    <row r="32" spans="1:35" ht="12.75">
      <c r="A32">
        <v>31</v>
      </c>
      <c r="B32">
        <v>0</v>
      </c>
      <c r="C32">
        <v>45</v>
      </c>
      <c r="D32">
        <v>129</v>
      </c>
      <c r="E32" t="s">
        <v>77</v>
      </c>
      <c r="F32" t="s">
        <v>78</v>
      </c>
      <c r="H32">
        <v>950</v>
      </c>
      <c r="J32">
        <v>18</v>
      </c>
      <c r="K32" t="s">
        <v>64</v>
      </c>
      <c r="L32">
        <v>0</v>
      </c>
      <c r="M32">
        <v>8016694</v>
      </c>
      <c r="N32">
        <v>114</v>
      </c>
      <c r="O32" t="s">
        <v>83</v>
      </c>
      <c r="P32" t="s">
        <v>84</v>
      </c>
      <c r="R32">
        <v>1243</v>
      </c>
      <c r="S32" t="s">
        <v>52</v>
      </c>
      <c r="T32">
        <v>7800001</v>
      </c>
      <c r="U32" t="s">
        <v>55</v>
      </c>
      <c r="V32">
        <v>1</v>
      </c>
      <c r="W32">
        <v>6</v>
      </c>
      <c r="X32">
        <v>-6</v>
      </c>
      <c r="Y32">
        <v>-8</v>
      </c>
      <c r="Z32">
        <v>-7</v>
      </c>
      <c r="AD32" t="s">
        <v>50</v>
      </c>
      <c r="AE32" t="s">
        <v>51</v>
      </c>
      <c r="AF32">
        <v>19</v>
      </c>
      <c r="AG32" s="2">
        <v>0.6215277777777778</v>
      </c>
      <c r="AH32" s="3">
        <v>43345</v>
      </c>
      <c r="AI32">
        <v>-1243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W53" sqref="W53"/>
    </sheetView>
  </sheetViews>
  <sheetFormatPr defaultColWidth="10.28125" defaultRowHeight="12.75"/>
  <cols>
    <col min="1" max="1" width="3.7109375" style="70" customWidth="1"/>
    <col min="2" max="9" width="3.7109375" style="51" customWidth="1"/>
    <col min="10" max="10" width="3.7109375" style="4" customWidth="1"/>
    <col min="11" max="17" width="3.7109375" style="51" customWidth="1"/>
    <col min="18" max="18" width="3.7109375" style="4" customWidth="1"/>
    <col min="19" max="25" width="3.7109375" style="51" customWidth="1"/>
    <col min="26" max="26" width="3.7109375" style="4" customWidth="1"/>
    <col min="27" max="33" width="3.7109375" style="51" customWidth="1"/>
    <col min="34" max="34" width="3.7109375" style="4" customWidth="1"/>
    <col min="35" max="49" width="3.7109375" style="51" customWidth="1"/>
    <col min="50" max="50" width="4.421875" style="4" customWidth="1"/>
    <col min="51" max="51" width="17.8515625" style="51" customWidth="1"/>
    <col min="52" max="16384" width="10.28125" style="51" customWidth="1"/>
  </cols>
  <sheetData>
    <row r="1" spans="1:49" s="9" customFormat="1" ht="15.75">
      <c r="A1" s="70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.75">
      <c r="A2" s="70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7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71"/>
      <c r="B4" s="16"/>
      <c r="C4" s="12"/>
      <c r="D4" s="12"/>
      <c r="E4" s="12"/>
      <c r="F4" s="12"/>
      <c r="G4" s="12"/>
      <c r="H4" s="12"/>
      <c r="I4" s="12"/>
      <c r="J4" s="12"/>
      <c r="R4" s="12"/>
      <c r="Z4" s="12"/>
      <c r="AH4" s="12"/>
      <c r="AX4" s="12"/>
    </row>
    <row r="5" spans="1:50" s="15" customFormat="1" ht="12" customHeight="1">
      <c r="A5" s="71">
        <v>1</v>
      </c>
      <c r="B5" s="17">
        <f>IF(VLOOKUP(B7,NP,4,FALSE)=0,"",VLOOKUP(B7,NP,4,FALSE))</f>
        <v>20</v>
      </c>
      <c r="C5" s="18" t="str">
        <f>IF(B5="","",CONCATENATE(VLOOKUP(B7,NP,5,FALSE),"  ",VLOOKUP(B7,NP,6,FALSE)))</f>
        <v>ROMBOUTS  Deen</v>
      </c>
      <c r="D5" s="18"/>
      <c r="E5" s="18"/>
      <c r="F5" s="18"/>
      <c r="G5" s="18"/>
      <c r="H5" s="18"/>
      <c r="I5" s="18"/>
      <c r="J5" s="12"/>
      <c r="R5" s="12"/>
      <c r="Z5" s="12"/>
      <c r="AH5" s="12"/>
      <c r="AX5" s="12"/>
    </row>
    <row r="6" spans="1:50" s="15" customFormat="1" ht="12" customHeight="1" thickBot="1">
      <c r="A6" s="71"/>
      <c r="C6" s="19" t="str">
        <f>IF(B5="","",CONCATENATE(VLOOKUP(B7,NP,8,FALSE)," pts - ",VLOOKUP(B7,NP,11,FALSE)))</f>
        <v>1200 pts - TTSD</v>
      </c>
      <c r="D6" s="19"/>
      <c r="E6" s="19"/>
      <c r="F6" s="19"/>
      <c r="G6" s="19"/>
      <c r="H6" s="19"/>
      <c r="I6" s="19"/>
      <c r="J6" s="72">
        <v>1</v>
      </c>
      <c r="R6" s="12"/>
      <c r="Z6" s="12"/>
      <c r="AH6" s="12"/>
      <c r="AX6" s="12"/>
    </row>
    <row r="7" spans="1:50" s="15" customFormat="1" ht="12" customHeight="1" thickBot="1">
      <c r="A7" s="71"/>
      <c r="B7" s="21">
        <v>1</v>
      </c>
      <c r="C7" s="22" t="s">
        <v>35</v>
      </c>
      <c r="D7" s="22"/>
      <c r="E7" s="23">
        <f>IF(VLOOKUP(B7,NP,32,FALSE)="","",IF(VLOOKUP(B7,NP,32,FALSE)=0,"",VLOOKUP(B7,NP,32,FALSE)))</f>
      </c>
      <c r="F7" s="24">
        <f>IF(VLOOKUP(B7,NP,33,FALSE)="","",IF(VLOOKUP(B7,NP,34,FALSE)=2,"",VLOOKUP(B7,NP,34,FALSE)))</f>
      </c>
      <c r="G7" s="24"/>
      <c r="H7" s="73" t="str">
        <f>IF(VLOOKUP(B7,NP,33,FALSE)="","",IF(VLOOKUP(B7,NP,33,FALSE)=0,"",VLOOKUP(B7,NP,33,FALSE)))</f>
        <v> </v>
      </c>
      <c r="I7" s="74"/>
      <c r="J7" s="25">
        <f>IF(VLOOKUP(J10,NP,4,FALSE)=0,"",VLOOKUP(J10,NP,4,FALSE))</f>
        <v>20</v>
      </c>
      <c r="K7" s="18" t="str">
        <f>IF(J7="","",CONCATENATE(VLOOKUP(J10,NP,5,FALSE),"  ",VLOOKUP(J10,NP,6,FALSE)))</f>
        <v>ROMBOUTS  Deen</v>
      </c>
      <c r="L7" s="18"/>
      <c r="M7" s="18"/>
      <c r="N7" s="18"/>
      <c r="O7" s="18"/>
      <c r="P7" s="18"/>
      <c r="Q7" s="18"/>
      <c r="R7" s="12"/>
      <c r="Z7" s="12"/>
      <c r="AH7" s="26"/>
      <c r="AI7" s="53"/>
      <c r="AJ7" s="54"/>
      <c r="AK7" s="54"/>
      <c r="AL7" s="54"/>
      <c r="AM7" s="54"/>
      <c r="AN7" s="54"/>
      <c r="AO7" s="53"/>
      <c r="AP7" s="54"/>
      <c r="AQ7" s="54"/>
      <c r="AR7" s="54"/>
      <c r="AS7" s="55"/>
      <c r="AT7" s="55"/>
      <c r="AU7" s="55"/>
      <c r="AV7" s="55"/>
      <c r="AW7" s="56"/>
      <c r="AX7" s="12"/>
    </row>
    <row r="8" spans="1:50" s="15" customFormat="1" ht="12" customHeight="1">
      <c r="A8" s="71"/>
      <c r="C8" s="27"/>
      <c r="D8" s="27"/>
      <c r="E8" s="27"/>
      <c r="F8" s="27"/>
      <c r="G8" s="27"/>
      <c r="H8" s="27"/>
      <c r="I8" s="27"/>
      <c r="J8" s="28"/>
      <c r="K8" s="29" t="str">
        <f>IF(J7="","",CONCATENATE(VLOOKUP(J10,NP,8,FALSE)," pts - ",VLOOKUP(J10,NP,11,FALSE)))</f>
        <v>1200 pts - TTSD</v>
      </c>
      <c r="L8" s="29"/>
      <c r="M8" s="29"/>
      <c r="N8" s="29"/>
      <c r="O8" s="29"/>
      <c r="P8" s="29"/>
      <c r="Q8" s="30"/>
      <c r="R8" s="20"/>
      <c r="Z8" s="12"/>
      <c r="AH8" s="31" t="s">
        <v>2</v>
      </c>
      <c r="AI8" s="57"/>
      <c r="AJ8" s="58"/>
      <c r="AK8" s="59"/>
      <c r="AL8" s="76">
        <f>'Liste des parties'!$AH$2</f>
        <v>2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12"/>
    </row>
    <row r="9" spans="1:50" s="15" customFormat="1" ht="12" customHeight="1">
      <c r="A9" s="71">
        <v>32</v>
      </c>
      <c r="B9" s="32">
        <f>IF(VLOOKUP(B7,NP,14,FALSE)=0,"",VLOOKUP(B7,NP,14,FALSE))</f>
      </c>
      <c r="C9" s="18">
        <f>IF(B9="","",CONCATENATE(VLOOKUP(B7,NP,15,FALSE),"  ",VLOOKUP(B7,NP,16,FALSE)))</f>
      </c>
      <c r="D9" s="18"/>
      <c r="E9" s="18"/>
      <c r="F9" s="18"/>
      <c r="G9" s="18"/>
      <c r="H9" s="18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19"/>
      <c r="N9" s="19"/>
      <c r="O9" s="19"/>
      <c r="P9" s="19"/>
      <c r="Q9" s="33"/>
      <c r="R9" s="72">
        <v>1</v>
      </c>
      <c r="Z9" s="12"/>
      <c r="AH9" s="28"/>
      <c r="AI9" s="57"/>
      <c r="AJ9" s="58"/>
      <c r="AK9" s="60"/>
      <c r="AL9" s="60"/>
      <c r="AM9" s="60"/>
      <c r="AN9" s="60"/>
      <c r="AO9" s="61"/>
      <c r="AP9" s="62"/>
      <c r="AQ9" s="62"/>
      <c r="AR9" s="62"/>
      <c r="AS9" s="63"/>
      <c r="AT9" s="63"/>
      <c r="AU9" s="63"/>
      <c r="AV9" s="63"/>
      <c r="AW9" s="64"/>
      <c r="AX9" s="12"/>
    </row>
    <row r="10" spans="1:50" s="15" customFormat="1" ht="12" customHeight="1" thickBot="1">
      <c r="A10" s="71"/>
      <c r="B10" s="12"/>
      <c r="C10" s="19">
        <f>IF(B9="","",CONCATENATE(VLOOKUP(B7,NP,18,FALSE)," pts - ",VLOOKUP(B7,NP,21,FALSE)))</f>
      </c>
      <c r="D10" s="19"/>
      <c r="E10" s="19"/>
      <c r="F10" s="19"/>
      <c r="G10" s="19"/>
      <c r="H10" s="19"/>
      <c r="I10" s="19"/>
      <c r="J10" s="34">
        <v>17</v>
      </c>
      <c r="K10" s="22" t="s">
        <v>35</v>
      </c>
      <c r="L10" s="22"/>
      <c r="M10" s="23">
        <f>IF(VLOOKUP(J10,NP,32,FALSE)="","",IF(VLOOKUP(J10,NP,32,FALSE)=0,"",VLOOKUP(J10,NP,32,FALSE)))</f>
        <v>1</v>
      </c>
      <c r="N10" s="24">
        <f>IF(VLOOKUP(J10,NP,33,FALSE)="","",IF(VLOOKUP(J10,NP,34,FALSE)=2,"",VLOOKUP(J10,NP,34,FALSE)))</f>
        <v>43345</v>
      </c>
      <c r="O10" s="24"/>
      <c r="P10" s="73">
        <f>IF(VLOOKUP(J10,NP,33,FALSE)="","",IF(VLOOKUP(J10,NP,33,FALSE)=0,"",VLOOKUP(J10,NP,33,FALSE)))</f>
        <v>0.4756944444444444</v>
      </c>
      <c r="Q10" s="74"/>
      <c r="R10" s="25">
        <f>IF(VLOOKUP(R16,NP,4,FALSE)=0,"",VLOOKUP(R16,NP,4,FALSE))</f>
        <v>20</v>
      </c>
      <c r="S10" s="18" t="str">
        <f>IF(R10="","",CONCATENATE(VLOOKUP(R16,NP,5,FALSE),"  ",VLOOKUP(R16,NP,6,FALSE)))</f>
        <v>ROMBOUTS  Deen</v>
      </c>
      <c r="T10" s="18"/>
      <c r="U10" s="18"/>
      <c r="V10" s="18"/>
      <c r="W10" s="18"/>
      <c r="X10" s="18"/>
      <c r="Y10" s="18"/>
      <c r="Z10" s="12"/>
      <c r="AH10" s="65" t="s">
        <v>41</v>
      </c>
      <c r="AI10" s="57"/>
      <c r="AJ10" s="58"/>
      <c r="AK10" s="60"/>
      <c r="AL10" s="78" t="str">
        <f>'Liste des parties'!$AD$2</f>
        <v>Tournoi National et Internat.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9"/>
      <c r="AX10" s="12"/>
    </row>
    <row r="11" spans="1:50" s="15" customFormat="1" ht="12" customHeight="1">
      <c r="A11" s="71">
        <v>17</v>
      </c>
      <c r="B11" s="17">
        <f>IF(VLOOKUP(B13,NP,4,FALSE)=0,"",VLOOKUP(B13,NP,4,FALSE))</f>
        <v>111</v>
      </c>
      <c r="C11" s="18" t="str">
        <f>IF(B11="","",CONCATENATE(VLOOKUP(B13,NP,5,FALSE),"  ",VLOOKUP(B13,NP,6,FALSE)))</f>
        <v>CAHILL  Lir</v>
      </c>
      <c r="D11" s="18"/>
      <c r="E11" s="18"/>
      <c r="F11" s="18"/>
      <c r="G11" s="18"/>
      <c r="H11" s="18"/>
      <c r="I11" s="18"/>
      <c r="J11" s="12"/>
      <c r="K11" s="27"/>
      <c r="L11" s="27"/>
      <c r="M11" s="27"/>
      <c r="N11" s="27"/>
      <c r="O11" s="27"/>
      <c r="P11" s="27"/>
      <c r="Q11" s="27"/>
      <c r="R11" s="28"/>
      <c r="S11" s="29" t="str">
        <f>IF(R10="","",CONCATENATE(VLOOKUP(R16,NP,8,FALSE)," pts - ",VLOOKUP(R16,NP,11,FALSE)))</f>
        <v>1200 pts - TTSD</v>
      </c>
      <c r="T11" s="29"/>
      <c r="U11" s="29"/>
      <c r="V11" s="29"/>
      <c r="W11" s="29"/>
      <c r="X11" s="29"/>
      <c r="Y11" s="30"/>
      <c r="Z11" s="20"/>
      <c r="AH11" s="31"/>
      <c r="AI11" s="57"/>
      <c r="AJ11" s="58"/>
      <c r="AK11" s="58"/>
      <c r="AL11" s="58"/>
      <c r="AM11" s="58"/>
      <c r="AN11" s="58"/>
      <c r="AO11" s="61"/>
      <c r="AP11" s="58"/>
      <c r="AQ11" s="58"/>
      <c r="AR11" s="58"/>
      <c r="AS11" s="60"/>
      <c r="AT11" s="60"/>
      <c r="AU11" s="60"/>
      <c r="AV11" s="60"/>
      <c r="AW11" s="64"/>
      <c r="AX11" s="12"/>
    </row>
    <row r="12" spans="1:50" s="15" customFormat="1" ht="12" customHeight="1">
      <c r="A12" s="71"/>
      <c r="C12" s="19" t="str">
        <f>IF(B11="","",CONCATENATE(VLOOKUP(B13,NP,8,FALSE)," pts - ",VLOOKUP(B13,NP,11,FALSE)))</f>
        <v>635 pts - AMIENS STT</v>
      </c>
      <c r="D12" s="19"/>
      <c r="E12" s="19"/>
      <c r="F12" s="19"/>
      <c r="G12" s="19"/>
      <c r="H12" s="19"/>
      <c r="I12" s="19"/>
      <c r="J12" s="20"/>
      <c r="K12" s="27"/>
      <c r="L12" s="27"/>
      <c r="M12" s="27"/>
      <c r="N12" s="27"/>
      <c r="O12" s="27"/>
      <c r="P12" s="27"/>
      <c r="Q12" s="27"/>
      <c r="R12" s="20"/>
      <c r="S12" s="19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8 / 12 / 7</v>
      </c>
      <c r="T12" s="19"/>
      <c r="U12" s="19"/>
      <c r="V12" s="19"/>
      <c r="W12" s="19"/>
      <c r="X12" s="19"/>
      <c r="Y12" s="19"/>
      <c r="Z12" s="20"/>
      <c r="AH12" s="31" t="s">
        <v>42</v>
      </c>
      <c r="AI12" s="61"/>
      <c r="AJ12" s="62"/>
      <c r="AK12" s="63"/>
      <c r="AL12" s="80" t="str">
        <f>'Liste des parties'!$AE$2</f>
        <v>CONSOLANTE -13 G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12"/>
    </row>
    <row r="13" spans="1:50" s="15" customFormat="1" ht="12" customHeight="1" thickBot="1">
      <c r="A13" s="71"/>
      <c r="B13" s="21">
        <v>2</v>
      </c>
      <c r="C13" s="22" t="s">
        <v>35</v>
      </c>
      <c r="D13" s="22"/>
      <c r="E13" s="23">
        <f>IF(VLOOKUP(B13,NP,32,FALSE)="","",IF(VLOOKUP(B13,NP,32,FALSE)=0,"",VLOOKUP(B13,NP,32,FALSE)))</f>
        <v>10</v>
      </c>
      <c r="F13" s="24">
        <f>IF(VLOOKUP(B13,NP,33,FALSE)="","",IF(VLOOKUP(B13,NP,34,FALSE)=2,"",VLOOKUP(B13,NP,34,FALSE)))</f>
        <v>43345</v>
      </c>
      <c r="G13" s="24"/>
      <c r="H13" s="73">
        <f>IF(VLOOKUP(B13,NP,33,FALSE)="","",IF(VLOOKUP(B13,NP,33,FALSE)=0,"",VLOOKUP(B13,NP,33,FALSE)))</f>
        <v>0.40625</v>
      </c>
      <c r="I13" s="74"/>
      <c r="J13" s="25">
        <f>IF(VLOOKUP(J10,NP,14,FALSE)=0,"",VLOOKUP(J10,NP,14,FALSE))</f>
        <v>91</v>
      </c>
      <c r="K13" s="18" t="str">
        <f>IF(J13="","",CONCATENATE(VLOOKUP(J10,NP,15,FALSE),"  ",VLOOKUP(J10,NP,16,FALSE)))</f>
        <v>MORO  Edgar</v>
      </c>
      <c r="L13" s="18"/>
      <c r="M13" s="18"/>
      <c r="N13" s="18"/>
      <c r="O13" s="18"/>
      <c r="P13" s="18"/>
      <c r="Q13" s="35"/>
      <c r="R13" s="20"/>
      <c r="Y13" s="36"/>
      <c r="Z13" s="12"/>
      <c r="AH13" s="37"/>
      <c r="AI13" s="66"/>
      <c r="AJ13" s="67"/>
      <c r="AK13" s="67"/>
      <c r="AL13" s="67"/>
      <c r="AM13" s="67"/>
      <c r="AN13" s="67"/>
      <c r="AO13" s="66"/>
      <c r="AP13" s="67"/>
      <c r="AQ13" s="67"/>
      <c r="AR13" s="67"/>
      <c r="AS13" s="68"/>
      <c r="AT13" s="68"/>
      <c r="AU13" s="68"/>
      <c r="AV13" s="68"/>
      <c r="AW13" s="69"/>
      <c r="AX13" s="12"/>
    </row>
    <row r="14" spans="1:50" s="15" customFormat="1" ht="12" customHeight="1">
      <c r="A14" s="71"/>
      <c r="C14" s="27"/>
      <c r="D14" s="27"/>
      <c r="E14" s="27"/>
      <c r="F14" s="27"/>
      <c r="G14" s="27"/>
      <c r="H14" s="27"/>
      <c r="I14" s="27"/>
      <c r="J14" s="72">
        <v>16</v>
      </c>
      <c r="K14" s="29" t="str">
        <f>IF(J13="","",CONCATENATE(VLOOKUP(J10,NP,18,FALSE)," pts - ",VLOOKUP(J10,NP,21,FALSE)))</f>
        <v>1100 pts - FEDE LUX</v>
      </c>
      <c r="L14" s="29"/>
      <c r="M14" s="29"/>
      <c r="N14" s="29"/>
      <c r="O14" s="29"/>
      <c r="P14" s="29"/>
      <c r="Q14" s="29"/>
      <c r="R14" s="12"/>
      <c r="Y14" s="36"/>
      <c r="Z14" s="12"/>
      <c r="AH14" s="12"/>
      <c r="AX14" s="12"/>
    </row>
    <row r="15" spans="1:50" s="15" customFormat="1" ht="12" customHeight="1">
      <c r="A15" s="71">
        <v>16</v>
      </c>
      <c r="B15" s="17">
        <f>IF(VLOOKUP(B13,NP,14,FALSE)=0,"",VLOOKUP(B13,NP,14,FALSE))</f>
        <v>91</v>
      </c>
      <c r="C15" s="18" t="str">
        <f>IF(B15="","",CONCATENATE(VLOOKUP(B13,NP,15,FALSE),"  ",VLOOKUP(B13,NP,16,FALSE)))</f>
        <v>MORO  Edgar</v>
      </c>
      <c r="D15" s="18"/>
      <c r="E15" s="18"/>
      <c r="F15" s="18"/>
      <c r="G15" s="18"/>
      <c r="H15" s="18"/>
      <c r="I15" s="18"/>
      <c r="J15" s="20"/>
      <c r="K15" s="19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10 / 10 / -12 / -8 / 7</v>
      </c>
      <c r="L15" s="19"/>
      <c r="M15" s="19"/>
      <c r="N15" s="19"/>
      <c r="O15" s="19"/>
      <c r="P15" s="19"/>
      <c r="Q15" s="19"/>
      <c r="R15" s="38"/>
      <c r="Y15" s="36"/>
      <c r="Z15" s="72">
        <v>1</v>
      </c>
      <c r="AH15" s="12"/>
      <c r="AX15" s="12"/>
    </row>
    <row r="16" spans="1:50" s="15" customFormat="1" ht="12" customHeight="1" thickBot="1">
      <c r="A16" s="71"/>
      <c r="B16" s="12"/>
      <c r="C16" s="19" t="str">
        <f>IF(B15="","",CONCATENATE(VLOOKUP(B13,NP,18,FALSE)," pts - ",VLOOKUP(B13,NP,21,FALSE)))</f>
        <v>1100 pts - FEDE LUX</v>
      </c>
      <c r="D16" s="19"/>
      <c r="E16" s="19"/>
      <c r="F16" s="19"/>
      <c r="G16" s="19"/>
      <c r="H16" s="19"/>
      <c r="I16" s="19"/>
      <c r="J16" s="12"/>
      <c r="R16" s="34">
        <v>25</v>
      </c>
      <c r="S16" s="22" t="s">
        <v>35</v>
      </c>
      <c r="T16" s="22"/>
      <c r="U16" s="23">
        <f>IF(VLOOKUP(R16,NP,32,FALSE)="","",IF(VLOOKUP(R16,NP,32,FALSE)=0,"",VLOOKUP(R16,NP,32,FALSE)))</f>
        <v>20</v>
      </c>
      <c r="V16" s="24">
        <f>IF(VLOOKUP(R16,NP,33,FALSE)="","",IF(VLOOKUP(R16,NP,34,FALSE)=2,"",VLOOKUP(R16,NP,34,FALSE)))</f>
        <v>43345</v>
      </c>
      <c r="W16" s="24"/>
      <c r="X16" s="73">
        <f>IF(VLOOKUP(R16,NP,33,FALSE)="","",IF(VLOOKUP(R16,NP,33,FALSE)=0,"",VLOOKUP(R16,NP,33,FALSE)))</f>
        <v>0.545138888888889</v>
      </c>
      <c r="Y16" s="74"/>
      <c r="Z16" s="25">
        <f>IF(VLOOKUP(Z28,NP,4,FALSE)=0,"",VLOOKUP(Z28,NP,4,FALSE))</f>
        <v>20</v>
      </c>
      <c r="AA16" s="18" t="str">
        <f>IF(Z16="","",CONCATENATE(VLOOKUP(Z28,NP,5,FALSE),"  ",VLOOKUP(Z28,NP,6,FALSE)))</f>
        <v>ROMBOUTS  Deen</v>
      </c>
      <c r="AB16" s="18"/>
      <c r="AC16" s="18"/>
      <c r="AD16" s="18"/>
      <c r="AE16" s="18"/>
      <c r="AF16" s="18"/>
      <c r="AG16" s="18"/>
      <c r="AH16" s="12"/>
      <c r="AX16" s="12"/>
    </row>
    <row r="17" spans="1:50" s="15" customFormat="1" ht="12" customHeight="1">
      <c r="A17" s="71">
        <v>9</v>
      </c>
      <c r="B17" s="17">
        <f>IF(VLOOKUP(B19,NP,4,FALSE)=0,"",VLOOKUP(B19,NP,4,FALSE))</f>
        <v>61</v>
      </c>
      <c r="C17" s="18" t="str">
        <f>IF(B17="","",CONCATENATE(VLOOKUP(B19,NP,5,FALSE),"  ",VLOOKUP(B19,NP,6,FALSE)))</f>
        <v>LIEGEOIS  Noah</v>
      </c>
      <c r="D17" s="18"/>
      <c r="E17" s="18"/>
      <c r="F17" s="18"/>
      <c r="G17" s="18"/>
      <c r="H17" s="18"/>
      <c r="I17" s="18"/>
      <c r="J17" s="12"/>
      <c r="R17" s="12"/>
      <c r="Y17" s="36"/>
      <c r="Z17" s="28"/>
      <c r="AA17" s="29" t="str">
        <f>IF(Z16="","",CONCATENATE(VLOOKUP(Z28,NP,8,FALSE)," pts - ",VLOOKUP(Z28,NP,11,FALSE)))</f>
        <v>1200 pts - TTSD</v>
      </c>
      <c r="AB17" s="29"/>
      <c r="AC17" s="29"/>
      <c r="AD17" s="29"/>
      <c r="AE17" s="29"/>
      <c r="AF17" s="29"/>
      <c r="AG17" s="30"/>
      <c r="AH17" s="20"/>
      <c r="AX17" s="12"/>
    </row>
    <row r="18" spans="1:50" s="15" customFormat="1" ht="12" customHeight="1">
      <c r="A18" s="71"/>
      <c r="C18" s="19" t="str">
        <f>IF(B17="","",CONCATENATE(VLOOKUP(B19,NP,8,FALSE)," pts - ",VLOOKUP(B19,NP,11,FALSE)))</f>
        <v>1200 pts - PROV LUX</v>
      </c>
      <c r="D18" s="19"/>
      <c r="E18" s="19"/>
      <c r="F18" s="19"/>
      <c r="G18" s="19"/>
      <c r="H18" s="19"/>
      <c r="I18" s="19"/>
      <c r="J18" s="72">
        <v>9</v>
      </c>
      <c r="R18" s="12"/>
      <c r="Y18" s="36"/>
      <c r="Z18" s="20"/>
      <c r="AA18" s="19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9 / 8 / 8</v>
      </c>
      <c r="AB18" s="19"/>
      <c r="AC18" s="19"/>
      <c r="AD18" s="19"/>
      <c r="AE18" s="19"/>
      <c r="AF18" s="19"/>
      <c r="AG18" s="19"/>
      <c r="AH18" s="20"/>
      <c r="AX18" s="12"/>
    </row>
    <row r="19" spans="1:50" s="15" customFormat="1" ht="12" customHeight="1" thickBot="1">
      <c r="A19" s="71"/>
      <c r="B19" s="21">
        <v>3</v>
      </c>
      <c r="C19" s="22" t="s">
        <v>35</v>
      </c>
      <c r="D19" s="22"/>
      <c r="E19" s="23">
        <f>IF(VLOOKUP(B19,NP,32,FALSE)="","",IF(VLOOKUP(B19,NP,32,FALSE)=0,"",VLOOKUP(B19,NP,32,FALSE)))</f>
        <v>16</v>
      </c>
      <c r="F19" s="24">
        <f>IF(VLOOKUP(B19,NP,33,FALSE)="","",IF(VLOOKUP(B19,NP,34,FALSE)=2,"",VLOOKUP(B19,NP,34,FALSE)))</f>
        <v>43345</v>
      </c>
      <c r="G19" s="24"/>
      <c r="H19" s="73">
        <f>IF(VLOOKUP(B19,NP,33,FALSE)="","",IF(VLOOKUP(B19,NP,33,FALSE)=0,"",VLOOKUP(B19,NP,33,FALSE)))</f>
        <v>0.40625</v>
      </c>
      <c r="I19" s="74"/>
      <c r="J19" s="25">
        <f>IF(VLOOKUP(J22,NP,4,FALSE)=0,"",VLOOKUP(J22,NP,4,FALSE))</f>
        <v>61</v>
      </c>
      <c r="K19" s="18" t="str">
        <f>IF(J19="","",CONCATENATE(VLOOKUP(J22,NP,5,FALSE),"  ",VLOOKUP(J22,NP,6,FALSE)))</f>
        <v>LIEGEOIS  Noah</v>
      </c>
      <c r="L19" s="18"/>
      <c r="M19" s="18"/>
      <c r="N19" s="18"/>
      <c r="O19" s="18"/>
      <c r="P19" s="18"/>
      <c r="Q19" s="18"/>
      <c r="R19" s="12"/>
      <c r="Y19" s="36"/>
      <c r="Z19" s="12"/>
      <c r="AG19" s="36"/>
      <c r="AH19" s="12"/>
      <c r="AX19" s="12"/>
    </row>
    <row r="20" spans="1:50" s="15" customFormat="1" ht="12" customHeight="1">
      <c r="A20" s="71"/>
      <c r="C20" s="27"/>
      <c r="D20" s="27"/>
      <c r="E20" s="27"/>
      <c r="F20" s="27"/>
      <c r="G20" s="27"/>
      <c r="H20" s="27"/>
      <c r="I20" s="27"/>
      <c r="J20" s="28"/>
      <c r="K20" s="29" t="str">
        <f>IF(J19="","",CONCATENATE(VLOOKUP(J22,NP,8,FALSE)," pts - ",VLOOKUP(J22,NP,11,FALSE)))</f>
        <v>1200 pts - PROV LUX</v>
      </c>
      <c r="L20" s="29"/>
      <c r="M20" s="29"/>
      <c r="N20" s="29"/>
      <c r="O20" s="29"/>
      <c r="P20" s="29"/>
      <c r="Q20" s="30"/>
      <c r="R20" s="20"/>
      <c r="Y20" s="36"/>
      <c r="Z20" s="12"/>
      <c r="AG20" s="36"/>
      <c r="AH20" s="12"/>
      <c r="AX20" s="12"/>
    </row>
    <row r="21" spans="1:50" s="15" customFormat="1" ht="12" customHeight="1">
      <c r="A21" s="71">
        <v>24</v>
      </c>
      <c r="B21" s="17">
        <f>IF(VLOOKUP(B19,NP,14,FALSE)=0,"",VLOOKUP(B19,NP,14,FALSE))</f>
        <v>130</v>
      </c>
      <c r="C21" s="18" t="str">
        <f>IF(B21="","",CONCATENATE(VLOOKUP(B19,NP,15,FALSE),"  ",VLOOKUP(B19,NP,16,FALSE)))</f>
        <v>ADRIAENSSEN  Klaas</v>
      </c>
      <c r="D21" s="18"/>
      <c r="E21" s="18"/>
      <c r="F21" s="18"/>
      <c r="G21" s="18"/>
      <c r="H21" s="18"/>
      <c r="I21" s="18"/>
      <c r="J21" s="20"/>
      <c r="K21" s="19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-6 / 3 / 7 / 5</v>
      </c>
      <c r="L21" s="19"/>
      <c r="M21" s="19"/>
      <c r="N21" s="19"/>
      <c r="O21" s="19"/>
      <c r="P21" s="19"/>
      <c r="Q21" s="19"/>
      <c r="R21" s="20"/>
      <c r="S21" s="16"/>
      <c r="T21" s="16"/>
      <c r="U21" s="16"/>
      <c r="V21" s="16"/>
      <c r="W21" s="16"/>
      <c r="X21" s="16"/>
      <c r="Y21" s="36"/>
      <c r="Z21" s="12"/>
      <c r="AG21" s="36"/>
      <c r="AH21" s="12"/>
      <c r="AX21" s="12"/>
    </row>
    <row r="22" spans="1:50" s="15" customFormat="1" ht="12" customHeight="1" thickBot="1">
      <c r="A22" s="71"/>
      <c r="B22" s="12"/>
      <c r="C22" s="19" t="str">
        <f>IF(B21="","",CONCATENATE(VLOOKUP(B19,NP,18,FALSE)," pts - ",VLOOKUP(B19,NP,21,FALSE)))</f>
        <v>800 pts - VTTL</v>
      </c>
      <c r="D22" s="19"/>
      <c r="E22" s="19"/>
      <c r="F22" s="19"/>
      <c r="G22" s="19"/>
      <c r="H22" s="19"/>
      <c r="I22" s="19"/>
      <c r="J22" s="34">
        <v>18</v>
      </c>
      <c r="K22" s="22" t="s">
        <v>35</v>
      </c>
      <c r="L22" s="22"/>
      <c r="M22" s="23">
        <f>IF(VLOOKUP(J22,NP,32,FALSE)="","",IF(VLOOKUP(J22,NP,32,FALSE)=0,"",VLOOKUP(J22,NP,32,FALSE)))</f>
        <v>2</v>
      </c>
      <c r="N22" s="24">
        <f>IF(VLOOKUP(J22,NP,33,FALSE)="","",IF(VLOOKUP(J22,NP,34,FALSE)=2,"",VLOOKUP(J22,NP,34,FALSE)))</f>
        <v>43345</v>
      </c>
      <c r="O22" s="24"/>
      <c r="P22" s="73">
        <f>IF(VLOOKUP(J22,NP,33,FALSE)="","",IF(VLOOKUP(J22,NP,33,FALSE)=0,"",VLOOKUP(J22,NP,33,FALSE)))</f>
        <v>0.4756944444444444</v>
      </c>
      <c r="Q22" s="74"/>
      <c r="R22" s="25">
        <f>IF(VLOOKUP(R16,NP,14,FALSE)=0,"",VLOOKUP(R16,NP,14,FALSE))</f>
        <v>61</v>
      </c>
      <c r="S22" s="18" t="str">
        <f>IF(R22="","",CONCATENATE(VLOOKUP(R16,NP,15,FALSE),"  ",VLOOKUP(R16,NP,16,FALSE)))</f>
        <v>LIEGEOIS  Noah</v>
      </c>
      <c r="T22" s="18"/>
      <c r="U22" s="18"/>
      <c r="V22" s="18"/>
      <c r="W22" s="18"/>
      <c r="X22" s="18"/>
      <c r="Y22" s="35"/>
      <c r="Z22" s="20"/>
      <c r="AG22" s="36"/>
      <c r="AH22" s="12"/>
      <c r="AX22" s="12"/>
    </row>
    <row r="23" spans="1:50" s="15" customFormat="1" ht="12" customHeight="1">
      <c r="A23" s="71">
        <v>25</v>
      </c>
      <c r="B23" s="17">
        <f>IF(VLOOKUP(B25,NP,4,FALSE)=0,"",VLOOKUP(B25,NP,4,FALSE))</f>
      </c>
      <c r="C23" s="18">
        <f>IF(B23="","",CONCATENATE(VLOOKUP(B25,NP,5,FALSE),"  ",VLOOKUP(B25,NP,6,FALSE)))</f>
      </c>
      <c r="D23" s="18"/>
      <c r="E23" s="18"/>
      <c r="F23" s="18"/>
      <c r="G23" s="18"/>
      <c r="H23" s="18"/>
      <c r="I23" s="18"/>
      <c r="J23" s="12"/>
      <c r="K23" s="27"/>
      <c r="L23" s="27"/>
      <c r="M23" s="27"/>
      <c r="N23" s="27"/>
      <c r="O23" s="27"/>
      <c r="P23" s="27"/>
      <c r="Q23" s="27"/>
      <c r="R23" s="72">
        <v>8</v>
      </c>
      <c r="S23" s="29" t="str">
        <f>IF(R22="","",CONCATENATE(VLOOKUP(R16,NP,18,FALSE)," pts - ",VLOOKUP(R16,NP,21,FALSE)))</f>
        <v>1200 pts - PROV LUX</v>
      </c>
      <c r="T23" s="29"/>
      <c r="U23" s="29"/>
      <c r="V23" s="29"/>
      <c r="W23" s="29"/>
      <c r="X23" s="29"/>
      <c r="Y23" s="29"/>
      <c r="Z23" s="12"/>
      <c r="AG23" s="36"/>
      <c r="AH23" s="12"/>
      <c r="AX23" s="12"/>
    </row>
    <row r="24" spans="1:50" s="15" customFormat="1" ht="12" customHeight="1">
      <c r="A24" s="71"/>
      <c r="C24" s="19">
        <f>IF(B23="","",CONCATENATE(VLOOKUP(B25,NP,8,FALSE)," pts - ",VLOOKUP(B25,NP,11,FALSE)))</f>
      </c>
      <c r="D24" s="19"/>
      <c r="E24" s="19"/>
      <c r="F24" s="19"/>
      <c r="G24" s="19"/>
      <c r="H24" s="19"/>
      <c r="I24" s="19"/>
      <c r="J24" s="20"/>
      <c r="K24" s="27"/>
      <c r="L24" s="27"/>
      <c r="M24" s="27"/>
      <c r="N24" s="27"/>
      <c r="O24" s="27"/>
      <c r="P24" s="27"/>
      <c r="Q24" s="27"/>
      <c r="R24" s="20"/>
      <c r="S24" s="19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6 / 3 / 6</v>
      </c>
      <c r="T24" s="19"/>
      <c r="U24" s="19"/>
      <c r="V24" s="19"/>
      <c r="W24" s="19"/>
      <c r="X24" s="19"/>
      <c r="Y24" s="19"/>
      <c r="Z24" s="38"/>
      <c r="AG24" s="36"/>
      <c r="AH24" s="12"/>
      <c r="AX24" s="12"/>
    </row>
    <row r="25" spans="1:50" s="15" customFormat="1" ht="12" customHeight="1" thickBot="1">
      <c r="A25" s="71"/>
      <c r="B25" s="21">
        <v>4</v>
      </c>
      <c r="C25" s="22" t="s">
        <v>35</v>
      </c>
      <c r="D25" s="22"/>
      <c r="E25" s="23">
        <f>IF(VLOOKUP(B25,NP,32,FALSE)="","",IF(VLOOKUP(B25,NP,32,FALSE)=0,"",VLOOKUP(B25,NP,32,FALSE)))</f>
        <v>15</v>
      </c>
      <c r="F25" s="24">
        <f>IF(VLOOKUP(B25,NP,33,FALSE)="","",IF(VLOOKUP(B25,NP,34,FALSE)=2,"",VLOOKUP(B25,NP,34,FALSE)))</f>
        <v>43345</v>
      </c>
      <c r="G25" s="24"/>
      <c r="H25" s="73">
        <f>IF(VLOOKUP(B25,NP,33,FALSE)="","",IF(VLOOKUP(B25,NP,33,FALSE)=0,"",VLOOKUP(B25,NP,33,FALSE)))</f>
        <v>0.40625</v>
      </c>
      <c r="I25" s="74"/>
      <c r="J25" s="25">
        <f>IF(VLOOKUP(J22,NP,14,FALSE)=0,"",VLOOKUP(J22,NP,14,FALSE))</f>
        <v>104</v>
      </c>
      <c r="K25" s="18" t="str">
        <f>IF(J25="","",CONCATENATE(VLOOKUP(J22,NP,15,FALSE),"  ",VLOOKUP(J22,NP,16,FALSE)))</f>
        <v>BROMBIN  Elouan</v>
      </c>
      <c r="L25" s="18"/>
      <c r="M25" s="18"/>
      <c r="N25" s="18"/>
      <c r="O25" s="18"/>
      <c r="P25" s="18"/>
      <c r="Q25" s="35"/>
      <c r="R25" s="20"/>
      <c r="Z25" s="12"/>
      <c r="AG25" s="36"/>
      <c r="AH25" s="12"/>
      <c r="AX25" s="12"/>
    </row>
    <row r="26" spans="1:50" s="15" customFormat="1" ht="12" customHeight="1">
      <c r="A26" s="71"/>
      <c r="C26" s="27"/>
      <c r="D26" s="27"/>
      <c r="E26" s="27"/>
      <c r="F26" s="27"/>
      <c r="G26" s="27"/>
      <c r="H26" s="27"/>
      <c r="I26" s="27"/>
      <c r="J26" s="72">
        <v>8</v>
      </c>
      <c r="K26" s="29" t="str">
        <f>IF(J25="","",CONCATENATE(VLOOKUP(J22,NP,18,FALSE)," pts - ",VLOOKUP(J22,NP,21,FALSE)))</f>
        <v>703 pts - CSEL</v>
      </c>
      <c r="L26" s="29"/>
      <c r="M26" s="29"/>
      <c r="N26" s="29"/>
      <c r="O26" s="29"/>
      <c r="P26" s="29"/>
      <c r="Q26" s="29"/>
      <c r="R26" s="12"/>
      <c r="Z26" s="12"/>
      <c r="AG26" s="36"/>
      <c r="AH26" s="12"/>
      <c r="AX26" s="12"/>
    </row>
    <row r="27" spans="1:50" s="15" customFormat="1" ht="12" customHeight="1">
      <c r="A27" s="71">
        <v>8</v>
      </c>
      <c r="B27" s="17">
        <f>IF(VLOOKUP(B25,NP,14,FALSE)=0,"",VLOOKUP(B25,NP,14,FALSE))</f>
        <v>104</v>
      </c>
      <c r="C27" s="18" t="str">
        <f>IF(B27="","",CONCATENATE(VLOOKUP(B25,NP,15,FALSE),"  ",VLOOKUP(B25,NP,16,FALSE)))</f>
        <v>BROMBIN  Elouan</v>
      </c>
      <c r="D27" s="18"/>
      <c r="E27" s="18"/>
      <c r="F27" s="18"/>
      <c r="G27" s="18"/>
      <c r="H27" s="18"/>
      <c r="I27" s="18"/>
      <c r="J27" s="20"/>
      <c r="K27" s="19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9"/>
      <c r="M27" s="19"/>
      <c r="N27" s="19"/>
      <c r="O27" s="19"/>
      <c r="P27" s="19"/>
      <c r="Q27" s="19"/>
      <c r="R27" s="38"/>
      <c r="Z27" s="12"/>
      <c r="AG27" s="36"/>
      <c r="AH27" s="12"/>
      <c r="AX27" s="12"/>
    </row>
    <row r="28" spans="1:51" s="15" customFormat="1" ht="12" customHeight="1" thickBot="1">
      <c r="A28" s="71"/>
      <c r="B28" s="12"/>
      <c r="C28" s="19" t="str">
        <f>IF(B27="","",CONCATENATE(VLOOKUP(B25,NP,18,FALSE)," pts - ",VLOOKUP(B25,NP,21,FALSE)))</f>
        <v>703 pts - CSEL</v>
      </c>
      <c r="D28" s="19"/>
      <c r="E28" s="19"/>
      <c r="F28" s="19"/>
      <c r="G28" s="19"/>
      <c r="H28" s="19"/>
      <c r="I28" s="19"/>
      <c r="J28" s="12"/>
      <c r="R28" s="12"/>
      <c r="S28" s="39"/>
      <c r="T28" s="39"/>
      <c r="U28" s="39"/>
      <c r="V28" s="39"/>
      <c r="W28" s="39"/>
      <c r="X28" s="39"/>
      <c r="Z28" s="34">
        <v>29</v>
      </c>
      <c r="AA28" s="22" t="s">
        <v>35</v>
      </c>
      <c r="AB28" s="22"/>
      <c r="AC28" s="23">
        <f>IF(VLOOKUP(Z28,NP,32,FALSE)="","",IF(VLOOKUP(Z28,NP,32,FALSE)=0,"",VLOOKUP(Z28,NP,32,FALSE)))</f>
        <v>12</v>
      </c>
      <c r="AD28" s="24">
        <f>IF(VLOOKUP(Z28,NP,33,FALSE)="","",IF(VLOOKUP(Z28,NP,34,FALSE)=2,"",VLOOKUP(Z28,NP,34,FALSE)))</f>
        <v>43345</v>
      </c>
      <c r="AE28" s="24"/>
      <c r="AF28" s="73">
        <f>IF(VLOOKUP(Z28,NP,33,FALSE)="","",IF(VLOOKUP(Z28,NP,33,FALSE)=0,"",VLOOKUP(Z28,NP,33,FALSE)))</f>
        <v>0.579861111111111</v>
      </c>
      <c r="AG28" s="74"/>
      <c r="AH28" s="25">
        <f>IF(VLOOKUP(AH52,NP,4,FALSE)=0,"",VLOOKUP(AH52,NP,4,FALSE))</f>
        <v>129</v>
      </c>
      <c r="AI28" s="18" t="str">
        <f>IF(AH28="","",CONCATENATE(VLOOKUP(AH52,NP,5,FALSE),"  ",VLOOKUP(AH52,NP,6,FALSE)))</f>
        <v>LUTSENKO  Vitja</v>
      </c>
      <c r="AJ28" s="18"/>
      <c r="AK28" s="18"/>
      <c r="AL28" s="18"/>
      <c r="AM28" s="18"/>
      <c r="AN28" s="18"/>
      <c r="AO28" s="18"/>
      <c r="AP28" s="40"/>
      <c r="AQ28" s="40"/>
      <c r="AR28" s="40"/>
      <c r="AS28" s="40"/>
      <c r="AT28" s="40"/>
      <c r="AU28" s="40"/>
      <c r="AV28" s="40"/>
      <c r="AW28" s="40"/>
      <c r="AY28" s="41"/>
    </row>
    <row r="29" spans="1:51" s="15" customFormat="1" ht="12" customHeight="1">
      <c r="A29" s="71">
        <v>5</v>
      </c>
      <c r="B29" s="17">
        <f>IF(VLOOKUP(B31,NP,4,FALSE)=0,"",VLOOKUP(B31,NP,4,FALSE))</f>
        <v>80</v>
      </c>
      <c r="C29" s="18" t="str">
        <f>IF(B29="","",CONCATENATE(VLOOKUP(B31,NP,5,FALSE),"  ",VLOOKUP(B31,NP,6,FALSE)))</f>
        <v>LAMBIET  Tom</v>
      </c>
      <c r="D29" s="18"/>
      <c r="E29" s="18"/>
      <c r="F29" s="18"/>
      <c r="G29" s="18"/>
      <c r="H29" s="18"/>
      <c r="I29" s="18"/>
      <c r="J29" s="12"/>
      <c r="R29" s="12"/>
      <c r="Z29" s="12"/>
      <c r="AG29" s="36"/>
      <c r="AH29" s="28"/>
      <c r="AI29" s="29" t="str">
        <f>IF(AH28="","",CONCATENATE(VLOOKUP(AH52,NP,8,FALSE)," pts - ",VLOOKUP(AH52,NP,11,FALSE)))</f>
        <v>950 pts - VTTL</v>
      </c>
      <c r="AJ29" s="29"/>
      <c r="AK29" s="29"/>
      <c r="AL29" s="29"/>
      <c r="AM29" s="29"/>
      <c r="AN29" s="29"/>
      <c r="AO29" s="30"/>
      <c r="AP29" s="42"/>
      <c r="AQ29" s="43"/>
      <c r="AR29" s="43"/>
      <c r="AS29" s="43"/>
      <c r="AT29" s="43"/>
      <c r="AU29" s="43"/>
      <c r="AV29" s="43"/>
      <c r="AW29" s="43"/>
      <c r="AX29" s="44"/>
      <c r="AY29" s="41"/>
    </row>
    <row r="30" spans="1:51" s="15" customFormat="1" ht="12" customHeight="1">
      <c r="A30" s="71"/>
      <c r="C30" s="19" t="str">
        <f>IF(B29="","",CONCATENATE(VLOOKUP(B31,NP,8,FALSE)," pts - ",VLOOKUP(B31,NP,11,FALSE)))</f>
        <v>850 pts - LIEGE</v>
      </c>
      <c r="D30" s="19"/>
      <c r="E30" s="19"/>
      <c r="F30" s="19"/>
      <c r="G30" s="19"/>
      <c r="H30" s="19"/>
      <c r="I30" s="19"/>
      <c r="J30" s="72">
        <v>5</v>
      </c>
      <c r="R30" s="12"/>
      <c r="Z30" s="12"/>
      <c r="AG30" s="36"/>
      <c r="AH30" s="20"/>
      <c r="AI30" s="19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5 / -11 / 9 / -7 / 7</v>
      </c>
      <c r="AJ30" s="19"/>
      <c r="AK30" s="19"/>
      <c r="AL30" s="19"/>
      <c r="AM30" s="19"/>
      <c r="AN30" s="19"/>
      <c r="AO30" s="19"/>
      <c r="AP30" s="42"/>
      <c r="AQ30" s="43"/>
      <c r="AR30" s="43"/>
      <c r="AS30" s="43"/>
      <c r="AT30" s="43"/>
      <c r="AU30" s="43"/>
      <c r="AV30" s="43"/>
      <c r="AW30" s="43"/>
      <c r="AX30" s="44"/>
      <c r="AY30" s="41"/>
    </row>
    <row r="31" spans="1:51" s="15" customFormat="1" ht="12" customHeight="1" thickBot="1">
      <c r="A31" s="71"/>
      <c r="B31" s="21">
        <v>5</v>
      </c>
      <c r="C31" s="22" t="s">
        <v>35</v>
      </c>
      <c r="D31" s="22"/>
      <c r="E31" s="23">
        <f>IF(VLOOKUP(B31,NP,32,FALSE)="","",IF(VLOOKUP(B31,NP,32,FALSE)=0,"",VLOOKUP(B31,NP,32,FALSE)))</f>
      </c>
      <c r="F31" s="24">
        <f>IF(VLOOKUP(B31,NP,33,FALSE)="","",IF(VLOOKUP(B31,NP,34,FALSE)=2,"",VLOOKUP(B31,NP,34,FALSE)))</f>
      </c>
      <c r="G31" s="24"/>
      <c r="H31" s="73" t="str">
        <f>IF(VLOOKUP(B31,NP,33,FALSE)="","",IF(VLOOKUP(B31,NP,33,FALSE)=0,"",VLOOKUP(B31,NP,33,FALSE)))</f>
        <v> </v>
      </c>
      <c r="I31" s="74"/>
      <c r="J31" s="25">
        <f>IF(VLOOKUP(J34,NP,4,FALSE)=0,"",VLOOKUP(J34,NP,4,FALSE))</f>
        <v>80</v>
      </c>
      <c r="K31" s="18" t="str">
        <f>IF(J31="","",CONCATENATE(VLOOKUP(J34,NP,5,FALSE),"  ",VLOOKUP(J34,NP,6,FALSE)))</f>
        <v>LAMBIET  Tom</v>
      </c>
      <c r="L31" s="18"/>
      <c r="M31" s="18"/>
      <c r="N31" s="18"/>
      <c r="O31" s="18"/>
      <c r="P31" s="18"/>
      <c r="Q31" s="18"/>
      <c r="R31" s="12"/>
      <c r="Z31" s="12"/>
      <c r="AG31" s="36"/>
      <c r="AH31" s="12"/>
      <c r="AO31" s="41"/>
      <c r="AP31" s="45"/>
      <c r="AQ31" s="41"/>
      <c r="AR31" s="41"/>
      <c r="AS31" s="41"/>
      <c r="AT31" s="41"/>
      <c r="AU31" s="41"/>
      <c r="AV31" s="41"/>
      <c r="AW31" s="41"/>
      <c r="AX31" s="44"/>
      <c r="AY31" s="41"/>
    </row>
    <row r="32" spans="1:51" s="15" customFormat="1" ht="12" customHeight="1">
      <c r="A32" s="71"/>
      <c r="C32" s="27"/>
      <c r="D32" s="27"/>
      <c r="E32" s="27"/>
      <c r="F32" s="27"/>
      <c r="G32" s="27"/>
      <c r="H32" s="27"/>
      <c r="I32" s="27"/>
      <c r="J32" s="28"/>
      <c r="K32" s="29" t="str">
        <f>IF(J31="","",CONCATENATE(VLOOKUP(J34,NP,8,FALSE)," pts - ",VLOOKUP(J34,NP,11,FALSE)))</f>
        <v>850 pts - LIEGE</v>
      </c>
      <c r="L32" s="29"/>
      <c r="M32" s="29"/>
      <c r="N32" s="29"/>
      <c r="O32" s="29"/>
      <c r="P32" s="29"/>
      <c r="Q32" s="30"/>
      <c r="R32" s="20"/>
      <c r="Z32" s="12"/>
      <c r="AG32" s="36"/>
      <c r="AH32" s="12"/>
      <c r="AO32" s="41"/>
      <c r="AP32" s="45"/>
      <c r="AQ32" s="41"/>
      <c r="AR32" s="41"/>
      <c r="AS32" s="41"/>
      <c r="AT32" s="41"/>
      <c r="AU32" s="41"/>
      <c r="AV32" s="41"/>
      <c r="AW32" s="41"/>
      <c r="AX32" s="44"/>
      <c r="AY32" s="41"/>
    </row>
    <row r="33" spans="1:51" s="15" customFormat="1" ht="12" customHeight="1">
      <c r="A33" s="71">
        <v>28</v>
      </c>
      <c r="B33" s="17">
        <f>IF(VLOOKUP(B31,NP,14,FALSE)=0,"",VLOOKUP(B31,NP,14,FALSE))</f>
        <v>92</v>
      </c>
      <c r="C33" s="18" t="str">
        <f>IF(B33="","",CONCATENATE(VLOOKUP(B31,NP,15,FALSE),"  ",VLOOKUP(B31,NP,16,FALSE)))</f>
        <v>FERBER  Foos</v>
      </c>
      <c r="D33" s="18"/>
      <c r="E33" s="18"/>
      <c r="F33" s="18"/>
      <c r="G33" s="18"/>
      <c r="H33" s="18"/>
      <c r="I33" s="18"/>
      <c r="J33" s="20"/>
      <c r="K33" s="19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>7 / 7 / 6</v>
      </c>
      <c r="L33" s="19"/>
      <c r="M33" s="19"/>
      <c r="N33" s="19"/>
      <c r="O33" s="19"/>
      <c r="P33" s="19"/>
      <c r="Q33" s="19"/>
      <c r="R33" s="72">
        <v>5</v>
      </c>
      <c r="S33" s="16"/>
      <c r="T33" s="16"/>
      <c r="U33" s="16"/>
      <c r="V33" s="16"/>
      <c r="W33" s="16"/>
      <c r="X33" s="16"/>
      <c r="Z33" s="12"/>
      <c r="AG33" s="36"/>
      <c r="AH33" s="12"/>
      <c r="AO33" s="41"/>
      <c r="AP33" s="45"/>
      <c r="AQ33" s="41"/>
      <c r="AR33" s="41"/>
      <c r="AS33" s="41"/>
      <c r="AT33" s="41"/>
      <c r="AU33" s="41"/>
      <c r="AV33" s="41"/>
      <c r="AW33" s="41"/>
      <c r="AX33" s="44"/>
      <c r="AY33" s="41"/>
    </row>
    <row r="34" spans="1:51" s="15" customFormat="1" ht="12" customHeight="1" thickBot="1">
      <c r="A34" s="71"/>
      <c r="B34" s="12"/>
      <c r="C34" s="19" t="str">
        <f>IF(B33="","",CONCATENATE(VLOOKUP(B31,NP,18,FALSE)," pts - ",VLOOKUP(B31,NP,21,FALSE)))</f>
        <v>1100 pts - FEDE LUX</v>
      </c>
      <c r="D34" s="19"/>
      <c r="E34" s="19"/>
      <c r="F34" s="19"/>
      <c r="G34" s="19"/>
      <c r="H34" s="19"/>
      <c r="I34" s="19"/>
      <c r="J34" s="34">
        <v>19</v>
      </c>
      <c r="K34" s="22" t="s">
        <v>35</v>
      </c>
      <c r="L34" s="22"/>
      <c r="M34" s="23">
        <f>IF(VLOOKUP(J34,NP,32,FALSE)="","",IF(VLOOKUP(J34,NP,32,FALSE)=0,"",VLOOKUP(J34,NP,32,FALSE)))</f>
        <v>3</v>
      </c>
      <c r="N34" s="24">
        <f>IF(VLOOKUP(J34,NP,33,FALSE)="","",IF(VLOOKUP(J34,NP,34,FALSE)=2,"",VLOOKUP(J34,NP,34,FALSE)))</f>
        <v>43345</v>
      </c>
      <c r="O34" s="24"/>
      <c r="P34" s="73">
        <f>IF(VLOOKUP(J34,NP,33,FALSE)="","",IF(VLOOKUP(J34,NP,33,FALSE)=0,"",VLOOKUP(J34,NP,33,FALSE)))</f>
        <v>0.4756944444444444</v>
      </c>
      <c r="Q34" s="74"/>
      <c r="R34" s="25">
        <f>IF(VLOOKUP(R40,NP,4,FALSE)=0,"",VLOOKUP(R40,NP,4,FALSE))</f>
        <v>80</v>
      </c>
      <c r="S34" s="18" t="str">
        <f>IF(R34="","",CONCATENATE(VLOOKUP(R40,NP,5,FALSE),"  ",VLOOKUP(R40,NP,6,FALSE)))</f>
        <v>LAMBIET  Tom</v>
      </c>
      <c r="T34" s="18"/>
      <c r="U34" s="18"/>
      <c r="V34" s="18"/>
      <c r="W34" s="18"/>
      <c r="X34" s="18"/>
      <c r="Y34" s="18"/>
      <c r="Z34" s="12"/>
      <c r="AG34" s="36"/>
      <c r="AH34" s="12"/>
      <c r="AO34" s="41"/>
      <c r="AP34" s="45"/>
      <c r="AQ34" s="41"/>
      <c r="AR34" s="41"/>
      <c r="AS34" s="41"/>
      <c r="AT34" s="41"/>
      <c r="AU34" s="41"/>
      <c r="AV34" s="41"/>
      <c r="AW34" s="41"/>
      <c r="AX34" s="44"/>
      <c r="AY34" s="41"/>
    </row>
    <row r="35" spans="1:51" s="15" customFormat="1" ht="12" customHeight="1">
      <c r="A35" s="71">
        <v>21</v>
      </c>
      <c r="B35" s="17">
        <f>IF(VLOOKUP(B37,NP,4,FALSE)=0,"",VLOOKUP(B37,NP,4,FALSE))</f>
        <v>103</v>
      </c>
      <c r="C35" s="18" t="str">
        <f>IF(B35="","",CONCATENATE(VLOOKUP(B37,NP,5,FALSE),"  ",VLOOKUP(B37,NP,6,FALSE)))</f>
        <v>DECHOUX  Matheo</v>
      </c>
      <c r="D35" s="18"/>
      <c r="E35" s="18"/>
      <c r="F35" s="18"/>
      <c r="G35" s="18"/>
      <c r="H35" s="18"/>
      <c r="I35" s="18"/>
      <c r="J35" s="12"/>
      <c r="K35" s="27"/>
      <c r="L35" s="27"/>
      <c r="M35" s="27"/>
      <c r="N35" s="27"/>
      <c r="O35" s="27"/>
      <c r="P35" s="27"/>
      <c r="Q35" s="27"/>
      <c r="R35" s="28"/>
      <c r="S35" s="29" t="str">
        <f>IF(R34="","",CONCATENATE(VLOOKUP(R40,NP,8,FALSE)," pts - ",VLOOKUP(R40,NP,11,FALSE)))</f>
        <v>850 pts - LIEGE</v>
      </c>
      <c r="T35" s="29"/>
      <c r="U35" s="29"/>
      <c r="V35" s="29"/>
      <c r="W35" s="29"/>
      <c r="X35" s="29"/>
      <c r="Y35" s="30"/>
      <c r="Z35" s="20"/>
      <c r="AG35" s="36"/>
      <c r="AH35" s="12"/>
      <c r="AO35" s="41"/>
      <c r="AP35" s="45"/>
      <c r="AQ35" s="41"/>
      <c r="AR35" s="41"/>
      <c r="AS35" s="41"/>
      <c r="AT35" s="41"/>
      <c r="AU35" s="41"/>
      <c r="AV35" s="41"/>
      <c r="AW35" s="41"/>
      <c r="AX35" s="44"/>
      <c r="AY35" s="41"/>
    </row>
    <row r="36" spans="1:51" s="15" customFormat="1" ht="12" customHeight="1">
      <c r="A36" s="71"/>
      <c r="C36" s="19" t="str">
        <f>IF(B35="","",CONCATENATE(VLOOKUP(B37,NP,8,FALSE)," pts - ",VLOOKUP(B37,NP,11,FALSE)))</f>
        <v>793 pts - CSEL</v>
      </c>
      <c r="D36" s="19"/>
      <c r="E36" s="19"/>
      <c r="F36" s="19"/>
      <c r="G36" s="19"/>
      <c r="H36" s="19"/>
      <c r="I36" s="19"/>
      <c r="J36" s="20"/>
      <c r="K36" s="27"/>
      <c r="L36" s="27"/>
      <c r="M36" s="27"/>
      <c r="N36" s="27"/>
      <c r="O36" s="27"/>
      <c r="P36" s="27"/>
      <c r="Q36" s="27"/>
      <c r="R36" s="20"/>
      <c r="S36" s="19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-4 / 9 / -5 / 9 / 7</v>
      </c>
      <c r="T36" s="19"/>
      <c r="U36" s="19"/>
      <c r="V36" s="19"/>
      <c r="W36" s="19"/>
      <c r="X36" s="19"/>
      <c r="Y36" s="19"/>
      <c r="Z36" s="20"/>
      <c r="AG36" s="36"/>
      <c r="AH36" s="12"/>
      <c r="AO36" s="41"/>
      <c r="AP36" s="45"/>
      <c r="AQ36" s="41"/>
      <c r="AR36" s="41"/>
      <c r="AS36" s="41"/>
      <c r="AT36" s="41"/>
      <c r="AU36" s="41"/>
      <c r="AV36" s="41"/>
      <c r="AW36" s="41"/>
      <c r="AX36" s="44"/>
      <c r="AY36" s="41"/>
    </row>
    <row r="37" spans="1:51" s="15" customFormat="1" ht="12" customHeight="1" thickBot="1">
      <c r="A37" s="71"/>
      <c r="B37" s="21">
        <v>6</v>
      </c>
      <c r="C37" s="22" t="s">
        <v>35</v>
      </c>
      <c r="D37" s="22"/>
      <c r="E37" s="23">
        <f>IF(VLOOKUP(B37,NP,32,FALSE)="","",IF(VLOOKUP(B37,NP,32,FALSE)=0,"",VLOOKUP(B37,NP,32,FALSE)))</f>
        <v>12</v>
      </c>
      <c r="F37" s="24">
        <f>IF(VLOOKUP(B37,NP,33,FALSE)="","",IF(VLOOKUP(B37,NP,34,FALSE)=2,"",VLOOKUP(B37,NP,34,FALSE)))</f>
        <v>43345</v>
      </c>
      <c r="G37" s="24"/>
      <c r="H37" s="73">
        <f>IF(VLOOKUP(B37,NP,33,FALSE)="","",IF(VLOOKUP(B37,NP,33,FALSE)=0,"",VLOOKUP(B37,NP,33,FALSE)))</f>
        <v>0.40625</v>
      </c>
      <c r="I37" s="74"/>
      <c r="J37" s="25">
        <f>IF(VLOOKUP(J34,NP,14,FALSE)=0,"",VLOOKUP(J34,NP,14,FALSE))</f>
        <v>103</v>
      </c>
      <c r="K37" s="18" t="str">
        <f>IF(J37="","",CONCATENATE(VLOOKUP(J34,NP,15,FALSE),"  ",VLOOKUP(J34,NP,16,FALSE)))</f>
        <v>DECHOUX  Matheo</v>
      </c>
      <c r="L37" s="18"/>
      <c r="M37" s="18"/>
      <c r="N37" s="18"/>
      <c r="O37" s="18"/>
      <c r="P37" s="18"/>
      <c r="Q37" s="35"/>
      <c r="R37" s="20"/>
      <c r="Y37" s="36"/>
      <c r="Z37" s="12"/>
      <c r="AG37" s="36"/>
      <c r="AH37" s="12"/>
      <c r="AO37" s="41"/>
      <c r="AP37" s="45"/>
      <c r="AQ37" s="41"/>
      <c r="AR37" s="41"/>
      <c r="AS37" s="41"/>
      <c r="AT37" s="41"/>
      <c r="AU37" s="41"/>
      <c r="AV37" s="41"/>
      <c r="AW37" s="41"/>
      <c r="AX37" s="44"/>
      <c r="AY37" s="41"/>
    </row>
    <row r="38" spans="1:51" s="15" customFormat="1" ht="12" customHeight="1">
      <c r="A38" s="71"/>
      <c r="C38" s="27"/>
      <c r="D38" s="27"/>
      <c r="E38" s="27"/>
      <c r="F38" s="27"/>
      <c r="G38" s="27"/>
      <c r="H38" s="27"/>
      <c r="I38" s="27"/>
      <c r="J38" s="72">
        <v>12</v>
      </c>
      <c r="K38" s="29" t="str">
        <f>IF(J37="","",CONCATENATE(VLOOKUP(J34,NP,18,FALSE)," pts - ",VLOOKUP(J34,NP,21,FALSE)))</f>
        <v>793 pts - CSEL</v>
      </c>
      <c r="L38" s="29"/>
      <c r="M38" s="29"/>
      <c r="N38" s="29"/>
      <c r="O38" s="29"/>
      <c r="P38" s="29"/>
      <c r="Q38" s="29"/>
      <c r="R38" s="12"/>
      <c r="Y38" s="36"/>
      <c r="Z38" s="12"/>
      <c r="AG38" s="36"/>
      <c r="AH38" s="12"/>
      <c r="AO38" s="41"/>
      <c r="AP38" s="45"/>
      <c r="AQ38" s="41"/>
      <c r="AR38" s="41"/>
      <c r="AS38" s="41"/>
      <c r="AT38" s="41"/>
      <c r="AU38" s="41"/>
      <c r="AV38" s="41"/>
      <c r="AW38" s="41"/>
      <c r="AX38" s="44"/>
      <c r="AY38" s="41"/>
    </row>
    <row r="39" spans="1:51" s="15" customFormat="1" ht="12" customHeight="1">
      <c r="A39" s="71">
        <v>12</v>
      </c>
      <c r="B39" s="17">
        <f>IF(VLOOKUP(B37,NP,14,FALSE)=0,"",VLOOKUP(B37,NP,14,FALSE))</f>
        <v>19</v>
      </c>
      <c r="C39" s="18" t="str">
        <f>IF(B39="","",CONCATENATE(VLOOKUP(B37,NP,15,FALSE),"  ",VLOOKUP(B37,NP,16,FALSE)))</f>
        <v>HANDA  Tej</v>
      </c>
      <c r="D39" s="18"/>
      <c r="E39" s="18"/>
      <c r="F39" s="18"/>
      <c r="G39" s="18"/>
      <c r="H39" s="18"/>
      <c r="I39" s="18"/>
      <c r="J39" s="20"/>
      <c r="K39" s="19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2 / 7 / 6</v>
      </c>
      <c r="L39" s="19"/>
      <c r="M39" s="19"/>
      <c r="N39" s="19"/>
      <c r="O39" s="19"/>
      <c r="P39" s="19"/>
      <c r="Q39" s="19"/>
      <c r="R39" s="38"/>
      <c r="Y39" s="36"/>
      <c r="Z39" s="12"/>
      <c r="AA39" s="16"/>
      <c r="AB39" s="16"/>
      <c r="AC39" s="16"/>
      <c r="AD39" s="16"/>
      <c r="AE39" s="16"/>
      <c r="AF39" s="16"/>
      <c r="AG39" s="36"/>
      <c r="AH39" s="12"/>
      <c r="AO39" s="41"/>
      <c r="AP39" s="45"/>
      <c r="AQ39" s="41"/>
      <c r="AR39" s="41"/>
      <c r="AS39" s="41"/>
      <c r="AT39" s="41"/>
      <c r="AU39" s="41"/>
      <c r="AV39" s="41"/>
      <c r="AW39" s="41"/>
      <c r="AX39" s="44"/>
      <c r="AY39" s="41"/>
    </row>
    <row r="40" spans="1:51" s="15" customFormat="1" ht="12" customHeight="1" thickBot="1">
      <c r="A40" s="71"/>
      <c r="B40" s="12"/>
      <c r="C40" s="19" t="str">
        <f>IF(B39="","",CONCATENATE(VLOOKUP(B37,NP,18,FALSE)," pts - ",VLOOKUP(B37,NP,21,FALSE)))</f>
        <v>1000 pts - TTSD</v>
      </c>
      <c r="D40" s="19"/>
      <c r="E40" s="19"/>
      <c r="F40" s="19"/>
      <c r="G40" s="19"/>
      <c r="H40" s="19"/>
      <c r="I40" s="19"/>
      <c r="J40" s="12"/>
      <c r="R40" s="34">
        <v>26</v>
      </c>
      <c r="S40" s="22" t="s">
        <v>35</v>
      </c>
      <c r="T40" s="22"/>
      <c r="U40" s="23">
        <f>IF(VLOOKUP(R40,NP,32,FALSE)="","",IF(VLOOKUP(R40,NP,32,FALSE)=0,"",VLOOKUP(R40,NP,32,FALSE)))</f>
        <v>22</v>
      </c>
      <c r="V40" s="24">
        <f>IF(VLOOKUP(R40,NP,33,FALSE)="","",IF(VLOOKUP(R40,NP,34,FALSE)=2,"",VLOOKUP(R40,NP,34,FALSE)))</f>
        <v>43345</v>
      </c>
      <c r="W40" s="24"/>
      <c r="X40" s="73">
        <f>IF(VLOOKUP(R40,NP,33,FALSE)="","",IF(VLOOKUP(R40,NP,33,FALSE)=0,"",VLOOKUP(R40,NP,33,FALSE)))</f>
        <v>0.545138888888889</v>
      </c>
      <c r="Y40" s="74"/>
      <c r="Z40" s="25">
        <f>IF(VLOOKUP(Z28,NP,14,FALSE)=0,"",VLOOKUP(Z28,NP,14,FALSE))</f>
        <v>129</v>
      </c>
      <c r="AA40" s="18" t="str">
        <f>IF(Z40="","",CONCATENATE(VLOOKUP(Z28,NP,15,FALSE),"  ",VLOOKUP(Z28,NP,16,FALSE)))</f>
        <v>LUTSENKO  Vitja</v>
      </c>
      <c r="AB40" s="18"/>
      <c r="AC40" s="18"/>
      <c r="AD40" s="18"/>
      <c r="AE40" s="18"/>
      <c r="AF40" s="18"/>
      <c r="AG40" s="35"/>
      <c r="AH40" s="20"/>
      <c r="AO40" s="41"/>
      <c r="AP40" s="45"/>
      <c r="AQ40" s="41"/>
      <c r="AR40" s="41"/>
      <c r="AS40" s="41"/>
      <c r="AT40" s="41"/>
      <c r="AU40" s="41"/>
      <c r="AV40" s="41"/>
      <c r="AW40" s="41"/>
      <c r="AX40" s="44"/>
      <c r="AY40" s="41"/>
    </row>
    <row r="41" spans="1:51" s="15" customFormat="1" ht="12" customHeight="1">
      <c r="A41" s="71">
        <v>13</v>
      </c>
      <c r="B41" s="17">
        <f>IF(VLOOKUP(B43,NP,4,FALSE)=0,"",VLOOKUP(B43,NP,4,FALSE))</f>
        <v>129</v>
      </c>
      <c r="C41" s="18" t="str">
        <f>IF(B41="","",CONCATENATE(VLOOKUP(B43,NP,5,FALSE),"  ",VLOOKUP(B43,NP,6,FALSE)))</f>
        <v>LUTSENKO  Vitja</v>
      </c>
      <c r="D41" s="18"/>
      <c r="E41" s="18"/>
      <c r="F41" s="18"/>
      <c r="G41" s="18"/>
      <c r="H41" s="18"/>
      <c r="I41" s="18"/>
      <c r="J41" s="12"/>
      <c r="R41" s="12"/>
      <c r="Y41" s="36"/>
      <c r="Z41" s="72">
        <v>4</v>
      </c>
      <c r="AA41" s="29" t="str">
        <f>IF(Z40="","",CONCATENATE(VLOOKUP(Z28,NP,18,FALSE)," pts - ",VLOOKUP(Z28,NP,21,FALSE)))</f>
        <v>950 pts - VTTL</v>
      </c>
      <c r="AB41" s="29"/>
      <c r="AC41" s="29"/>
      <c r="AD41" s="29"/>
      <c r="AE41" s="29"/>
      <c r="AF41" s="29"/>
      <c r="AG41" s="29"/>
      <c r="AH41" s="12"/>
      <c r="AI41" s="41"/>
      <c r="AJ41" s="41"/>
      <c r="AK41" s="41"/>
      <c r="AL41" s="41"/>
      <c r="AM41" s="41"/>
      <c r="AN41" s="41"/>
      <c r="AO41" s="41"/>
      <c r="AP41" s="45"/>
      <c r="AQ41" s="41"/>
      <c r="AR41" s="41"/>
      <c r="AS41" s="41"/>
      <c r="AT41" s="41"/>
      <c r="AU41" s="41"/>
      <c r="AV41" s="41"/>
      <c r="AW41" s="41"/>
      <c r="AX41" s="44"/>
      <c r="AY41" s="41"/>
    </row>
    <row r="42" spans="1:51" s="15" customFormat="1" ht="12" customHeight="1">
      <c r="A42" s="71"/>
      <c r="C42" s="19" t="str">
        <f>IF(B41="","",CONCATENATE(VLOOKUP(B43,NP,8,FALSE)," pts - ",VLOOKUP(B43,NP,11,FALSE)))</f>
        <v>950 pts - VTTL</v>
      </c>
      <c r="D42" s="19"/>
      <c r="E42" s="19"/>
      <c r="F42" s="19"/>
      <c r="G42" s="19"/>
      <c r="H42" s="19"/>
      <c r="I42" s="19"/>
      <c r="J42" s="72">
        <v>13</v>
      </c>
      <c r="R42" s="12"/>
      <c r="Y42" s="36"/>
      <c r="Z42" s="20"/>
      <c r="AA42" s="19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9 / 4 / 8</v>
      </c>
      <c r="AB42" s="19"/>
      <c r="AC42" s="19"/>
      <c r="AD42" s="19"/>
      <c r="AE42" s="19"/>
      <c r="AF42" s="19"/>
      <c r="AG42" s="19"/>
      <c r="AH42" s="38"/>
      <c r="AI42" s="46"/>
      <c r="AJ42" s="46"/>
      <c r="AK42" s="46"/>
      <c r="AL42" s="46"/>
      <c r="AM42" s="46"/>
      <c r="AN42" s="46"/>
      <c r="AO42" s="41"/>
      <c r="AP42" s="45"/>
      <c r="AQ42" s="41"/>
      <c r="AR42" s="41"/>
      <c r="AS42" s="41"/>
      <c r="AT42" s="41"/>
      <c r="AU42" s="41"/>
      <c r="AV42" s="41"/>
      <c r="AW42" s="41"/>
      <c r="AX42" s="47"/>
      <c r="AY42" s="41"/>
    </row>
    <row r="43" spans="1:51" s="15" customFormat="1" ht="12" customHeight="1" thickBot="1">
      <c r="A43" s="71"/>
      <c r="B43" s="21">
        <v>7</v>
      </c>
      <c r="C43" s="22" t="s">
        <v>35</v>
      </c>
      <c r="D43" s="22"/>
      <c r="E43" s="23">
        <f>IF(VLOOKUP(B43,NP,32,FALSE)="","",IF(VLOOKUP(B43,NP,32,FALSE)=0,"",VLOOKUP(B43,NP,32,FALSE)))</f>
        <v>11</v>
      </c>
      <c r="F43" s="24">
        <f>IF(VLOOKUP(B43,NP,33,FALSE)="","",IF(VLOOKUP(B43,NP,34,FALSE)=2,"",VLOOKUP(B43,NP,34,FALSE)))</f>
        <v>43345</v>
      </c>
      <c r="G43" s="24"/>
      <c r="H43" s="73">
        <f>IF(VLOOKUP(B43,NP,33,FALSE)="","",IF(VLOOKUP(B43,NP,33,FALSE)=0,"",VLOOKUP(B43,NP,33,FALSE)))</f>
        <v>0.40625</v>
      </c>
      <c r="I43" s="74"/>
      <c r="J43" s="25">
        <f>IF(VLOOKUP(J46,NP,4,FALSE)=0,"",VLOOKUP(J46,NP,4,FALSE))</f>
        <v>129</v>
      </c>
      <c r="K43" s="18" t="str">
        <f>IF(J43="","",CONCATENATE(VLOOKUP(J46,NP,5,FALSE),"  ",VLOOKUP(J46,NP,6,FALSE)))</f>
        <v>LUTSENKO  Vitja</v>
      </c>
      <c r="L43" s="18"/>
      <c r="M43" s="18"/>
      <c r="N43" s="18"/>
      <c r="O43" s="18"/>
      <c r="P43" s="18"/>
      <c r="Q43" s="18"/>
      <c r="R43" s="12"/>
      <c r="Y43" s="36"/>
      <c r="Z43" s="12"/>
      <c r="AH43" s="12"/>
      <c r="AO43" s="41"/>
      <c r="AP43" s="45"/>
      <c r="AQ43" s="41"/>
      <c r="AR43" s="41"/>
      <c r="AS43" s="41"/>
      <c r="AT43" s="41"/>
      <c r="AU43" s="41"/>
      <c r="AV43" s="41"/>
      <c r="AW43" s="41"/>
      <c r="AX43" s="44"/>
      <c r="AY43" s="41"/>
    </row>
    <row r="44" spans="1:50" s="15" customFormat="1" ht="12" customHeight="1">
      <c r="A44" s="71"/>
      <c r="C44" s="27"/>
      <c r="D44" s="27"/>
      <c r="E44" s="27"/>
      <c r="F44" s="27"/>
      <c r="G44" s="27"/>
      <c r="H44" s="27"/>
      <c r="I44" s="27"/>
      <c r="J44" s="28"/>
      <c r="K44" s="29" t="str">
        <f>IF(J43="","",CONCATENATE(VLOOKUP(J46,NP,8,FALSE)," pts - ",VLOOKUP(J46,NP,11,FALSE)))</f>
        <v>950 pts - VTTL</v>
      </c>
      <c r="L44" s="29"/>
      <c r="M44" s="29"/>
      <c r="N44" s="29"/>
      <c r="O44" s="29"/>
      <c r="P44" s="29"/>
      <c r="Q44" s="30"/>
      <c r="R44" s="20"/>
      <c r="Y44" s="36"/>
      <c r="Z44" s="12"/>
      <c r="AP44" s="45"/>
      <c r="AQ44" s="41"/>
      <c r="AR44" s="41"/>
      <c r="AS44" s="41"/>
      <c r="AT44" s="41"/>
      <c r="AU44" s="41"/>
      <c r="AV44" s="41"/>
      <c r="AW44" s="41"/>
      <c r="AX44" s="44"/>
    </row>
    <row r="45" spans="1:51" s="15" customFormat="1" ht="12" customHeight="1">
      <c r="A45" s="71">
        <v>20</v>
      </c>
      <c r="B45" s="17">
        <f>IF(VLOOKUP(B43,NP,14,FALSE)=0,"",VLOOKUP(B43,NP,14,FALSE))</f>
        <v>96</v>
      </c>
      <c r="C45" s="18" t="str">
        <f>IF(B45="","",CONCATENATE(VLOOKUP(B43,NP,15,FALSE),"  ",VLOOKUP(B43,NP,16,FALSE)))</f>
        <v>TAVARES DA CRUZ  Ricardo</v>
      </c>
      <c r="D45" s="18"/>
      <c r="E45" s="18"/>
      <c r="F45" s="18"/>
      <c r="G45" s="18"/>
      <c r="H45" s="18"/>
      <c r="I45" s="18"/>
      <c r="J45" s="20"/>
      <c r="K45" s="19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4 / 3 / 9</v>
      </c>
      <c r="L45" s="19"/>
      <c r="M45" s="19"/>
      <c r="N45" s="19"/>
      <c r="O45" s="19"/>
      <c r="P45" s="19"/>
      <c r="Q45" s="19"/>
      <c r="R45" s="20"/>
      <c r="S45" s="16"/>
      <c r="T45" s="16"/>
      <c r="U45" s="16"/>
      <c r="V45" s="16"/>
      <c r="W45" s="16"/>
      <c r="X45" s="16"/>
      <c r="Y45" s="36"/>
      <c r="Z45" s="12"/>
      <c r="AP45" s="45"/>
      <c r="AQ45" s="41"/>
      <c r="AR45" s="41"/>
      <c r="AS45" s="41"/>
      <c r="AT45" s="41"/>
      <c r="AU45" s="41"/>
      <c r="AV45" s="41"/>
      <c r="AW45" s="41"/>
      <c r="AX45" s="44"/>
      <c r="AY45" s="48"/>
    </row>
    <row r="46" spans="1:51" s="15" customFormat="1" ht="12" customHeight="1" thickBot="1">
      <c r="A46" s="71"/>
      <c r="B46" s="12"/>
      <c r="C46" s="19" t="str">
        <f>IF(B45="","",CONCATENATE(VLOOKUP(B43,NP,18,FALSE)," pts - ",VLOOKUP(B43,NP,21,FALSE)))</f>
        <v>950 pts - FEDE LUX</v>
      </c>
      <c r="D46" s="19"/>
      <c r="E46" s="19"/>
      <c r="F46" s="19"/>
      <c r="G46" s="19"/>
      <c r="H46" s="19"/>
      <c r="I46" s="19"/>
      <c r="J46" s="34">
        <v>20</v>
      </c>
      <c r="K46" s="22" t="s">
        <v>35</v>
      </c>
      <c r="L46" s="22"/>
      <c r="M46" s="23">
        <f>IF(VLOOKUP(J46,NP,32,FALSE)="","",IF(VLOOKUP(J46,NP,32,FALSE)=0,"",VLOOKUP(J46,NP,32,FALSE)))</f>
        <v>8</v>
      </c>
      <c r="N46" s="24">
        <f>IF(VLOOKUP(J46,NP,33,FALSE)="","",IF(VLOOKUP(J46,NP,34,FALSE)=2,"",VLOOKUP(J46,NP,34,FALSE)))</f>
        <v>43345</v>
      </c>
      <c r="O46" s="24"/>
      <c r="P46" s="73">
        <f>IF(VLOOKUP(J46,NP,33,FALSE)="","",IF(VLOOKUP(J46,NP,33,FALSE)=0,"",VLOOKUP(J46,NP,33,FALSE)))</f>
        <v>0.4756944444444444</v>
      </c>
      <c r="Q46" s="74"/>
      <c r="R46" s="25">
        <f>IF(VLOOKUP(R40,NP,14,FALSE)=0,"",VLOOKUP(R40,NP,14,FALSE))</f>
        <v>129</v>
      </c>
      <c r="S46" s="18" t="str">
        <f>IF(R46="","",CONCATENATE(VLOOKUP(R40,NP,15,FALSE),"  ",VLOOKUP(R40,NP,16,FALSE)))</f>
        <v>LUTSENKO  Vitja</v>
      </c>
      <c r="T46" s="18"/>
      <c r="U46" s="18"/>
      <c r="V46" s="18"/>
      <c r="W46" s="18"/>
      <c r="X46" s="18"/>
      <c r="Y46" s="35"/>
      <c r="Z46" s="20"/>
      <c r="AP46" s="45"/>
      <c r="AQ46" s="41"/>
      <c r="AR46" s="41"/>
      <c r="AS46" s="41"/>
      <c r="AT46" s="41"/>
      <c r="AU46" s="41"/>
      <c r="AV46" s="41"/>
      <c r="AW46" s="41"/>
      <c r="AX46" s="44"/>
      <c r="AY46" s="48"/>
    </row>
    <row r="47" spans="1:51" s="15" customFormat="1" ht="12" customHeight="1">
      <c r="A47" s="71">
        <v>29</v>
      </c>
      <c r="B47" s="17">
        <f>IF(VLOOKUP(B49,NP,4,FALSE)=0,"",VLOOKUP(B49,NP,4,FALSE))</f>
      </c>
      <c r="C47" s="18">
        <f>IF(B47="","",CONCATENATE(VLOOKUP(B49,NP,5,FALSE),"  ",VLOOKUP(B49,NP,6,FALSE)))</f>
      </c>
      <c r="D47" s="18"/>
      <c r="E47" s="18"/>
      <c r="F47" s="18"/>
      <c r="G47" s="18"/>
      <c r="H47" s="18"/>
      <c r="I47" s="18"/>
      <c r="J47" s="12"/>
      <c r="K47" s="27"/>
      <c r="L47" s="27"/>
      <c r="M47" s="27"/>
      <c r="N47" s="27"/>
      <c r="O47" s="27"/>
      <c r="P47" s="27"/>
      <c r="Q47" s="27"/>
      <c r="R47" s="72">
        <v>4</v>
      </c>
      <c r="S47" s="29" t="str">
        <f>IF(R46="","",CONCATENATE(VLOOKUP(R40,NP,18,FALSE)," pts - ",VLOOKUP(R40,NP,21,FALSE)))</f>
        <v>950 pts - VTTL</v>
      </c>
      <c r="T47" s="29"/>
      <c r="U47" s="29"/>
      <c r="V47" s="29"/>
      <c r="W47" s="29"/>
      <c r="X47" s="29"/>
      <c r="Y47" s="29"/>
      <c r="Z47" s="12"/>
      <c r="AP47" s="45"/>
      <c r="AQ47" s="41"/>
      <c r="AR47" s="41"/>
      <c r="AS47" s="41"/>
      <c r="AT47" s="41"/>
      <c r="AU47" s="41"/>
      <c r="AV47" s="41"/>
      <c r="AW47" s="41"/>
      <c r="AX47" s="44"/>
      <c r="AY47" s="49"/>
    </row>
    <row r="48" spans="1:51" s="15" customFormat="1" ht="12" customHeight="1">
      <c r="A48" s="71"/>
      <c r="C48" s="19">
        <f>IF(B47="","",CONCATENATE(VLOOKUP(B49,NP,8,FALSE)," pts- ",VLOOKUP(B49,NP,11,FALSE)))</f>
      </c>
      <c r="D48" s="19"/>
      <c r="E48" s="19"/>
      <c r="F48" s="19"/>
      <c r="G48" s="19"/>
      <c r="H48" s="19"/>
      <c r="I48" s="19"/>
      <c r="J48" s="20"/>
      <c r="K48" s="27"/>
      <c r="L48" s="27"/>
      <c r="M48" s="27"/>
      <c r="N48" s="27"/>
      <c r="O48" s="27"/>
      <c r="P48" s="27"/>
      <c r="Q48" s="27"/>
      <c r="R48" s="20"/>
      <c r="S48" s="19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7 / 3 / 1</v>
      </c>
      <c r="T48" s="19"/>
      <c r="U48" s="19"/>
      <c r="V48" s="19"/>
      <c r="W48" s="19"/>
      <c r="X48" s="19"/>
      <c r="Y48" s="19"/>
      <c r="Z48" s="38"/>
      <c r="AP48" s="45"/>
      <c r="AQ48" s="41"/>
      <c r="AR48" s="41"/>
      <c r="AS48" s="41"/>
      <c r="AT48" s="41"/>
      <c r="AU48" s="41"/>
      <c r="AV48" s="41"/>
      <c r="AW48" s="41"/>
      <c r="AX48" s="44"/>
      <c r="AY48" s="49"/>
    </row>
    <row r="49" spans="1:51" s="15" customFormat="1" ht="12" customHeight="1" thickBot="1">
      <c r="A49" s="71"/>
      <c r="B49" s="21">
        <v>8</v>
      </c>
      <c r="C49" s="22" t="s">
        <v>35</v>
      </c>
      <c r="D49" s="22"/>
      <c r="E49" s="23">
        <f>IF(VLOOKUP(B49,NP,32,FALSE)="","",IF(VLOOKUP(B49,NP,32,FALSE)=0,"",VLOOKUP(B49,NP,32,FALSE)))</f>
      </c>
      <c r="F49" s="24">
        <f>IF(VLOOKUP(B49,NP,33,FALSE)="","",IF(VLOOKUP(B49,NP,34,FALSE)=2,"",VLOOKUP(B49,NP,34,FALSE)))</f>
      </c>
      <c r="G49" s="24"/>
      <c r="H49" s="73" t="str">
        <f>IF(VLOOKUP(B49,NP,33,FALSE)="","",IF(VLOOKUP(B49,NP,33,FALSE)=0,"",VLOOKUP(B49,NP,33,FALSE)))</f>
        <v> </v>
      </c>
      <c r="I49" s="74"/>
      <c r="J49" s="25">
        <f>IF(VLOOKUP(J46,NP,14,FALSE)=0,"",VLOOKUP(J46,NP,14,FALSE))</f>
        <v>113</v>
      </c>
      <c r="K49" s="18" t="str">
        <f>IF(J49="","",CONCATENATE(VLOOKUP(J46,NP,15,FALSE),"  ",VLOOKUP(J46,NP,16,FALSE)))</f>
        <v>LAURENT  Amaury</v>
      </c>
      <c r="L49" s="18"/>
      <c r="M49" s="18"/>
      <c r="N49" s="18"/>
      <c r="O49" s="18"/>
      <c r="P49" s="18"/>
      <c r="Q49" s="35"/>
      <c r="R49" s="20"/>
      <c r="Z49" s="12"/>
      <c r="AP49" s="45"/>
      <c r="AQ49" s="41"/>
      <c r="AR49" s="41"/>
      <c r="AS49" s="41"/>
      <c r="AT49" s="41"/>
      <c r="AU49" s="41"/>
      <c r="AV49" s="41"/>
      <c r="AW49" s="41"/>
      <c r="AX49" s="44"/>
      <c r="AY49" s="49"/>
    </row>
    <row r="50" spans="1:51" s="15" customFormat="1" ht="12" customHeight="1">
      <c r="A50" s="71"/>
      <c r="C50" s="27"/>
      <c r="D50" s="27"/>
      <c r="E50" s="27"/>
      <c r="F50" s="27"/>
      <c r="G50" s="27"/>
      <c r="H50" s="27"/>
      <c r="I50" s="27"/>
      <c r="J50" s="72">
        <v>4</v>
      </c>
      <c r="K50" s="29" t="str">
        <f>IF(J49="","",CONCATENATE(VLOOKUP(J46,NP,18,FALSE)," pts - ",VLOOKUP(J46,NP,21,FALSE)))</f>
        <v>830 pts - AMIENS STT</v>
      </c>
      <c r="L50" s="29"/>
      <c r="M50" s="29"/>
      <c r="N50" s="29"/>
      <c r="O50" s="29"/>
      <c r="P50" s="29"/>
      <c r="Q50" s="29"/>
      <c r="R50" s="12"/>
      <c r="Z50" s="12"/>
      <c r="AP50" s="45"/>
      <c r="AQ50" s="41"/>
      <c r="AR50" s="41"/>
      <c r="AS50" s="41"/>
      <c r="AT50" s="41"/>
      <c r="AU50" s="41"/>
      <c r="AV50" s="41"/>
      <c r="AW50" s="41"/>
      <c r="AX50" s="44"/>
      <c r="AY50" s="50"/>
    </row>
    <row r="51" spans="1:51" s="15" customFormat="1" ht="12" customHeight="1">
      <c r="A51" s="71">
        <v>4</v>
      </c>
      <c r="B51" s="17">
        <f>IF(VLOOKUP(B49,NP,14,FALSE)=0,"",VLOOKUP(B49,NP,14,FALSE))</f>
        <v>113</v>
      </c>
      <c r="C51" s="18" t="str">
        <f>IF(B51="","",CONCATENATE(VLOOKUP(B49,NP,15,FALSE),"  ",VLOOKUP(B49,NP,16,FALSE)))</f>
        <v>LAURENT  Amaury</v>
      </c>
      <c r="D51" s="18"/>
      <c r="E51" s="18"/>
      <c r="F51" s="18"/>
      <c r="G51" s="18"/>
      <c r="H51" s="18"/>
      <c r="I51" s="18"/>
      <c r="J51" s="20"/>
      <c r="K51" s="19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9"/>
      <c r="M51" s="19"/>
      <c r="N51" s="19"/>
      <c r="O51" s="19"/>
      <c r="P51" s="19"/>
      <c r="Q51" s="19"/>
      <c r="R51" s="38"/>
      <c r="Z51" s="12"/>
      <c r="AP51" s="45"/>
      <c r="AQ51" s="41"/>
      <c r="AR51" s="41"/>
      <c r="AS51" s="41"/>
      <c r="AT51" s="41"/>
      <c r="AU51" s="41"/>
      <c r="AV51" s="41"/>
      <c r="AW51" s="41"/>
      <c r="AX51" s="44"/>
      <c r="AY51" s="50"/>
    </row>
    <row r="52" spans="1:51" s="15" customFormat="1" ht="12" customHeight="1" thickBot="1">
      <c r="A52" s="71"/>
      <c r="B52" s="12"/>
      <c r="C52" s="19" t="str">
        <f>IF(B51="","",CONCATENATE(VLOOKUP(B49,NP,18,FALSE)," pts - ",VLOOKUP(B49,NP,21,FALSE)))</f>
        <v>830 pts - AMIENS STT</v>
      </c>
      <c r="D52" s="19"/>
      <c r="E52" s="19"/>
      <c r="F52" s="19"/>
      <c r="G52" s="19"/>
      <c r="H52" s="19"/>
      <c r="I52" s="19"/>
      <c r="J52" s="12"/>
      <c r="R52" s="12"/>
      <c r="Z52" s="12"/>
      <c r="AH52" s="34">
        <v>31</v>
      </c>
      <c r="AI52" s="22" t="s">
        <v>35</v>
      </c>
      <c r="AJ52" s="22"/>
      <c r="AK52" s="23">
        <f>IF(VLOOKUP(AH52,NP,32,FALSE)="","",IF(VLOOKUP(AH52,NP,32,FALSE)=0,"",VLOOKUP(AH52,NP,32,FALSE)))</f>
        <v>19</v>
      </c>
      <c r="AL52" s="24">
        <f>IF(VLOOKUP(AH52,NP,33,FALSE)="","",IF(VLOOKUP(AH52,NP,34,FALSE)=2,"",VLOOKUP(AH52,NP,34,FALSE)))</f>
        <v>43345</v>
      </c>
      <c r="AM52" s="24"/>
      <c r="AN52" s="73">
        <f>IF(VLOOKUP(AH52,NP,33,FALSE)="","",IF(VLOOKUP(AH52,NP,33,FALSE)=0,"",VLOOKUP(AH52,NP,33,FALSE)))</f>
        <v>0.6215277777777778</v>
      </c>
      <c r="AO52" s="74"/>
      <c r="AP52" s="25">
        <f>IF(VLOOKUP(AH52,NP,12,FALSE)=1,VLOOKUP(AH52,NP,4,FALSE),IF(VLOOKUP(AH52,NP,22,FALSE)=1,VLOOKUP(AH52,NP,14,FALSE),""))</f>
        <v>114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HAMDAD  Adem</v>
      </c>
      <c r="AR52" s="18"/>
      <c r="AS52" s="18"/>
      <c r="AT52" s="18"/>
      <c r="AU52" s="18"/>
      <c r="AV52" s="18"/>
      <c r="AW52" s="18"/>
      <c r="AX52" s="47" t="s">
        <v>34</v>
      </c>
      <c r="AY52" s="46"/>
    </row>
    <row r="53" spans="1:51" s="15" customFormat="1" ht="12" customHeight="1">
      <c r="A53" s="71">
        <v>3</v>
      </c>
      <c r="B53" s="17">
        <f>IF(VLOOKUP(B55,NP,4,FALSE)=0,"",VLOOKUP(B55,NP,4,FALSE))</f>
        <v>114</v>
      </c>
      <c r="C53" s="18" t="str">
        <f>IF(B53="","",CONCATENATE(VLOOKUP(B55,NP,5,FALSE),"  ",VLOOKUP(B55,NP,6,FALSE)))</f>
        <v>HAMDAD  Adem</v>
      </c>
      <c r="D53" s="18"/>
      <c r="E53" s="18"/>
      <c r="F53" s="18"/>
      <c r="G53" s="18"/>
      <c r="H53" s="18"/>
      <c r="I53" s="18"/>
      <c r="J53" s="12"/>
      <c r="R53" s="12"/>
      <c r="Z53" s="12"/>
      <c r="AH53" s="12"/>
      <c r="AP53" s="28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1243 pts - AMIENS STT</v>
      </c>
      <c r="AR53" s="19"/>
      <c r="AS53" s="19"/>
      <c r="AT53" s="19"/>
      <c r="AU53" s="19"/>
      <c r="AV53" s="19"/>
      <c r="AW53" s="19"/>
      <c r="AX53" s="44"/>
      <c r="AY53" s="51"/>
    </row>
    <row r="54" spans="1:51" s="15" customFormat="1" ht="12" customHeight="1">
      <c r="A54" s="71"/>
      <c r="C54" s="19" t="str">
        <f>IF(B53="","",CONCATENATE(VLOOKUP(B55,NP,8,FALSE)," pts - ",VLOOKUP(B55,NP,11,FALSE)))</f>
        <v>1243 pts - AMIENS STT</v>
      </c>
      <c r="D54" s="19"/>
      <c r="E54" s="19"/>
      <c r="F54" s="19"/>
      <c r="G54" s="19"/>
      <c r="H54" s="19"/>
      <c r="I54" s="19"/>
      <c r="J54" s="72">
        <v>3</v>
      </c>
      <c r="R54" s="12"/>
      <c r="Z54" s="12"/>
      <c r="AH54" s="12"/>
      <c r="AP54" s="20"/>
      <c r="AQ54" s="19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>-6 / 6 / 8 / 7</v>
      </c>
      <c r="AR54" s="19"/>
      <c r="AS54" s="19"/>
      <c r="AT54" s="19"/>
      <c r="AU54" s="19"/>
      <c r="AV54" s="19"/>
      <c r="AW54" s="19"/>
      <c r="AX54" s="4"/>
      <c r="AY54" s="51"/>
    </row>
    <row r="55" spans="1:51" s="15" customFormat="1" ht="12" customHeight="1" thickBot="1">
      <c r="A55" s="71"/>
      <c r="B55" s="21">
        <v>9</v>
      </c>
      <c r="C55" s="22" t="s">
        <v>35</v>
      </c>
      <c r="D55" s="22"/>
      <c r="E55" s="23">
        <f>IF(VLOOKUP(B55,NP,32,FALSE)="","",IF(VLOOKUP(B55,NP,32,FALSE)=0,"",VLOOKUP(B55,NP,32,FALSE)))</f>
      </c>
      <c r="F55" s="24">
        <f>IF(VLOOKUP(B55,NP,33,FALSE)="","",IF(VLOOKUP(B55,NP,34,FALSE)=2,"",VLOOKUP(B55,NP,34,FALSE)))</f>
      </c>
      <c r="G55" s="24"/>
      <c r="H55" s="73" t="str">
        <f>IF(VLOOKUP(B55,NP,33,FALSE)="","",IF(VLOOKUP(B55,NP,33,FALSE)=0,"",VLOOKUP(B55,NP,33,FALSE)))</f>
        <v> </v>
      </c>
      <c r="I55" s="74"/>
      <c r="J55" s="25">
        <f>IF(VLOOKUP(J58,NP,4,FALSE)=0,"",VLOOKUP(J58,NP,4,FALSE))</f>
        <v>114</v>
      </c>
      <c r="K55" s="18" t="str">
        <f>IF(J55="","",CONCATENATE(VLOOKUP(J58,NP,5,FALSE),"  ",VLOOKUP(J58,NP,6,FALSE)))</f>
        <v>HAMDAD  Adem</v>
      </c>
      <c r="L55" s="18"/>
      <c r="M55" s="18"/>
      <c r="N55" s="18"/>
      <c r="O55" s="18"/>
      <c r="P55" s="18"/>
      <c r="Q55" s="18"/>
      <c r="R55" s="12"/>
      <c r="Z55" s="12"/>
      <c r="AH55" s="12"/>
      <c r="AP55" s="28"/>
      <c r="AX55" s="4"/>
      <c r="AY55" s="51"/>
    </row>
    <row r="56" spans="1:51" s="15" customFormat="1" ht="12" customHeight="1">
      <c r="A56" s="71"/>
      <c r="C56" s="27"/>
      <c r="D56" s="27"/>
      <c r="E56" s="27"/>
      <c r="F56" s="27"/>
      <c r="G56" s="27"/>
      <c r="H56" s="27"/>
      <c r="I56" s="27"/>
      <c r="J56" s="28"/>
      <c r="K56" s="29" t="str">
        <f>IF(J55="","",CONCATENATE(VLOOKUP(J58,NP,8,FALSE)," pts - ",VLOOKUP(J58,NP,11,FALSE)))</f>
        <v>1243 pts - AMIENS STT</v>
      </c>
      <c r="L56" s="29"/>
      <c r="M56" s="29"/>
      <c r="N56" s="29"/>
      <c r="O56" s="29"/>
      <c r="P56" s="29"/>
      <c r="Q56" s="30"/>
      <c r="R56" s="20"/>
      <c r="Z56" s="12"/>
      <c r="AH56" s="12"/>
      <c r="AP56" s="28"/>
      <c r="AX56" s="4"/>
      <c r="AY56" s="51"/>
    </row>
    <row r="57" spans="1:51" s="15" customFormat="1" ht="12" customHeight="1">
      <c r="A57" s="71">
        <v>30</v>
      </c>
      <c r="B57" s="17">
        <f>IF(VLOOKUP(B55,NP,14,FALSE)=0,"",VLOOKUP(B55,NP,14,FALSE))</f>
      </c>
      <c r="C57" s="18">
        <f>IF(B57="","",CONCATENATE(VLOOKUP(B55,NP,15,FALSE),"  ",VLOOKUP(B55,NP,16,FALSE)))</f>
      </c>
      <c r="D57" s="18"/>
      <c r="E57" s="18"/>
      <c r="F57" s="18"/>
      <c r="G57" s="18"/>
      <c r="H57" s="18"/>
      <c r="I57" s="18"/>
      <c r="J57" s="20"/>
      <c r="K57" s="19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9"/>
      <c r="M57" s="19"/>
      <c r="N57" s="19"/>
      <c r="O57" s="19"/>
      <c r="P57" s="19"/>
      <c r="Q57" s="33"/>
      <c r="R57" s="72">
        <v>3</v>
      </c>
      <c r="Z57" s="12"/>
      <c r="AH57" s="12"/>
      <c r="AP57" s="28"/>
      <c r="AX57" s="4"/>
      <c r="AY57" s="51"/>
    </row>
    <row r="58" spans="1:51" s="15" customFormat="1" ht="12" customHeight="1" thickBot="1">
      <c r="A58" s="71"/>
      <c r="B58" s="12"/>
      <c r="C58" s="19">
        <f>IF(B57="","",CONCATENATE(VLOOKUP(B55,NP,18,FALSE)," pts - ",VLOOKUP(B55,NP,21,FALSE)))</f>
      </c>
      <c r="D58" s="19"/>
      <c r="E58" s="19"/>
      <c r="F58" s="19"/>
      <c r="G58" s="19"/>
      <c r="H58" s="19"/>
      <c r="I58" s="19"/>
      <c r="J58" s="34">
        <v>21</v>
      </c>
      <c r="K58" s="22" t="s">
        <v>35</v>
      </c>
      <c r="L58" s="22"/>
      <c r="M58" s="23">
        <f>IF(VLOOKUP(J58,NP,32,FALSE)="","",IF(VLOOKUP(J58,NP,32,FALSE)=0,"",VLOOKUP(J58,NP,32,FALSE)))</f>
        <v>4</v>
      </c>
      <c r="N58" s="24">
        <f>IF(VLOOKUP(J58,NP,33,FALSE)="","",IF(VLOOKUP(J58,NP,34,FALSE)=2,"",VLOOKUP(J58,NP,34,FALSE)))</f>
        <v>43345</v>
      </c>
      <c r="O58" s="24"/>
      <c r="P58" s="73">
        <f>IF(VLOOKUP(J58,NP,33,FALSE)="","",IF(VLOOKUP(J58,NP,33,FALSE)=0,"",VLOOKUP(J58,NP,33,FALSE)))</f>
        <v>0.4756944444444444</v>
      </c>
      <c r="Q58" s="74"/>
      <c r="R58" s="25">
        <f>IF(VLOOKUP(R64,NP,4,FALSE)=0,"",VLOOKUP(R64,NP,4,FALSE))</f>
        <v>114</v>
      </c>
      <c r="S58" s="18" t="str">
        <f>IF(R58="","",CONCATENATE(VLOOKUP(R64,NP,5,FALSE),"  ",VLOOKUP(R64,NP,6,FALSE)))</f>
        <v>HAMDAD  Adem</v>
      </c>
      <c r="T58" s="18"/>
      <c r="U58" s="18"/>
      <c r="V58" s="18"/>
      <c r="W58" s="18"/>
      <c r="X58" s="18"/>
      <c r="Y58" s="18"/>
      <c r="Z58" s="12"/>
      <c r="AH58" s="12"/>
      <c r="AP58" s="28"/>
      <c r="AX58" s="4"/>
      <c r="AY58" s="51"/>
    </row>
    <row r="59" spans="1:51" s="15" customFormat="1" ht="12" customHeight="1">
      <c r="A59" s="71">
        <v>19</v>
      </c>
      <c r="B59" s="17">
        <f>IF(VLOOKUP(B61,NP,4,FALSE)=0,"",VLOOKUP(B61,NP,4,FALSE))</f>
        <v>132</v>
      </c>
      <c r="C59" s="18" t="str">
        <f>IF(B59="","",CONCATENATE(VLOOKUP(B61,NP,5,FALSE),"  ",VLOOKUP(B61,NP,6,FALSE)))</f>
        <v>MASSON  Augustin</v>
      </c>
      <c r="D59" s="18"/>
      <c r="E59" s="18"/>
      <c r="F59" s="18"/>
      <c r="G59" s="18"/>
      <c r="H59" s="18"/>
      <c r="I59" s="18"/>
      <c r="J59" s="12"/>
      <c r="K59" s="27"/>
      <c r="L59" s="27"/>
      <c r="M59" s="27"/>
      <c r="N59" s="27"/>
      <c r="O59" s="27"/>
      <c r="P59" s="27"/>
      <c r="Q59" s="27"/>
      <c r="R59" s="28"/>
      <c r="S59" s="29" t="str">
        <f>IF(R58="","",CONCATENATE(VLOOKUP(R64,NP,8,FALSE)," pts - ",VLOOKUP(R64,NP,11,FALSE)))</f>
        <v>1243 pts - AMIENS STT</v>
      </c>
      <c r="T59" s="29"/>
      <c r="U59" s="29"/>
      <c r="V59" s="29"/>
      <c r="W59" s="29"/>
      <c r="X59" s="29"/>
      <c r="Y59" s="30"/>
      <c r="Z59" s="20"/>
      <c r="AH59" s="12"/>
      <c r="AP59" s="28"/>
      <c r="AX59" s="4"/>
      <c r="AY59" s="51"/>
    </row>
    <row r="60" spans="1:51" s="15" customFormat="1" ht="12" customHeight="1">
      <c r="A60" s="71"/>
      <c r="C60" s="19" t="str">
        <f>IF(B59="","",CONCATENATE(VLOOKUP(B61,NP,8,FALSE)," pts - ",VLOOKUP(B61,NP,11,FALSE)))</f>
        <v>505 pts - BAYEUX TT</v>
      </c>
      <c r="D60" s="19"/>
      <c r="E60" s="19"/>
      <c r="F60" s="19"/>
      <c r="G60" s="19"/>
      <c r="H60" s="19"/>
      <c r="I60" s="19"/>
      <c r="J60" s="20"/>
      <c r="K60" s="27"/>
      <c r="L60" s="27"/>
      <c r="M60" s="27"/>
      <c r="N60" s="27"/>
      <c r="O60" s="27"/>
      <c r="P60" s="27"/>
      <c r="Q60" s="27"/>
      <c r="R60" s="20"/>
      <c r="S60" s="19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>-7 / 7 / 4 / 3</v>
      </c>
      <c r="T60" s="19"/>
      <c r="U60" s="19"/>
      <c r="V60" s="19"/>
      <c r="W60" s="19"/>
      <c r="X60" s="19"/>
      <c r="Y60" s="19"/>
      <c r="Z60" s="20"/>
      <c r="AH60" s="12"/>
      <c r="AP60" s="28"/>
      <c r="AX60" s="4"/>
      <c r="AY60" s="51"/>
    </row>
    <row r="61" spans="1:51" s="15" customFormat="1" ht="12" customHeight="1" thickBot="1">
      <c r="A61" s="71"/>
      <c r="B61" s="21">
        <v>10</v>
      </c>
      <c r="C61" s="22" t="s">
        <v>35</v>
      </c>
      <c r="D61" s="22"/>
      <c r="E61" s="23">
        <f>IF(VLOOKUP(B61,NP,32,FALSE)="","",IF(VLOOKUP(B61,NP,32,FALSE)=0,"",VLOOKUP(B61,NP,32,FALSE)))</f>
        <v>14</v>
      </c>
      <c r="F61" s="24">
        <f>IF(VLOOKUP(B61,NP,33,FALSE)="","",IF(VLOOKUP(B61,NP,34,FALSE)=2,"",VLOOKUP(B61,NP,34,FALSE)))</f>
        <v>43345</v>
      </c>
      <c r="G61" s="24"/>
      <c r="H61" s="73">
        <f>IF(VLOOKUP(B61,NP,33,FALSE)="","",IF(VLOOKUP(B61,NP,33,FALSE)=0,"",VLOOKUP(B61,NP,33,FALSE)))</f>
        <v>0.40625</v>
      </c>
      <c r="I61" s="74"/>
      <c r="J61" s="25">
        <f>IF(VLOOKUP(J58,NP,14,FALSE)=0,"",VLOOKUP(J58,NP,14,FALSE))</f>
        <v>138</v>
      </c>
      <c r="K61" s="18" t="str">
        <f>IF(J61="","",CONCATENATE(VLOOKUP(J58,NP,15,FALSE),"  ",VLOOKUP(J58,NP,16,FALSE)))</f>
        <v>GIDOIN  Gaspard</v>
      </c>
      <c r="L61" s="18"/>
      <c r="M61" s="18"/>
      <c r="N61" s="18"/>
      <c r="O61" s="18"/>
      <c r="P61" s="18"/>
      <c r="Q61" s="35"/>
      <c r="R61" s="20"/>
      <c r="Y61" s="36"/>
      <c r="Z61" s="12"/>
      <c r="AH61" s="12"/>
      <c r="AP61" s="28"/>
      <c r="AX61" s="4"/>
      <c r="AY61" s="51"/>
    </row>
    <row r="62" spans="1:51" s="15" customFormat="1" ht="12" customHeight="1">
      <c r="A62" s="71"/>
      <c r="C62" s="27"/>
      <c r="D62" s="27"/>
      <c r="E62" s="27"/>
      <c r="F62" s="27"/>
      <c r="G62" s="27"/>
      <c r="H62" s="27"/>
      <c r="I62" s="27"/>
      <c r="J62" s="72">
        <v>14</v>
      </c>
      <c r="K62" s="29" t="str">
        <f>IF(J61="","",CONCATENATE(VLOOKUP(J58,NP,18,FALSE)," pts - ",VLOOKUP(J58,NP,21,FALSE)))</f>
        <v>800 pts - ARD08</v>
      </c>
      <c r="L62" s="29"/>
      <c r="M62" s="29"/>
      <c r="N62" s="29"/>
      <c r="O62" s="29"/>
      <c r="P62" s="29"/>
      <c r="Q62" s="29"/>
      <c r="R62" s="12"/>
      <c r="Y62" s="36"/>
      <c r="Z62" s="12"/>
      <c r="AH62" s="12"/>
      <c r="AP62" s="28"/>
      <c r="AX62" s="4"/>
      <c r="AY62" s="51"/>
    </row>
    <row r="63" spans="1:51" s="15" customFormat="1" ht="12" customHeight="1">
      <c r="A63" s="71">
        <v>14</v>
      </c>
      <c r="B63" s="17">
        <f>IF(VLOOKUP(B61,NP,14,FALSE)=0,"",VLOOKUP(B61,NP,14,FALSE))</f>
        <v>138</v>
      </c>
      <c r="C63" s="18" t="str">
        <f>IF(B63="","",CONCATENATE(VLOOKUP(B61,NP,15,FALSE),"  ",VLOOKUP(B61,NP,16,FALSE)))</f>
        <v>GIDOIN  Gaspard</v>
      </c>
      <c r="D63" s="18"/>
      <c r="E63" s="18"/>
      <c r="F63" s="18"/>
      <c r="G63" s="18"/>
      <c r="H63" s="18"/>
      <c r="I63" s="18"/>
      <c r="J63" s="20"/>
      <c r="K63" s="19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>9 / -9 / 4 / 7</v>
      </c>
      <c r="L63" s="19"/>
      <c r="M63" s="19"/>
      <c r="N63" s="19"/>
      <c r="O63" s="19"/>
      <c r="P63" s="19"/>
      <c r="Q63" s="19"/>
      <c r="R63" s="38"/>
      <c r="Y63" s="36"/>
      <c r="Z63" s="72">
        <v>3</v>
      </c>
      <c r="AH63" s="12"/>
      <c r="AP63" s="28"/>
      <c r="AX63" s="4"/>
      <c r="AY63" s="51"/>
    </row>
    <row r="64" spans="1:51" s="15" customFormat="1" ht="12" customHeight="1" thickBot="1">
      <c r="A64" s="71"/>
      <c r="B64" s="12"/>
      <c r="C64" s="19" t="str">
        <f>IF(B63="","",CONCATENATE(VLOOKUP(B61,NP,18,FALSE)," pts - ",VLOOKUP(B61,NP,21,FALSE)))</f>
        <v>800 pts - ARD08</v>
      </c>
      <c r="D64" s="19"/>
      <c r="E64" s="19"/>
      <c r="F64" s="19"/>
      <c r="G64" s="19"/>
      <c r="H64" s="19"/>
      <c r="I64" s="19"/>
      <c r="J64" s="12"/>
      <c r="R64" s="34">
        <v>27</v>
      </c>
      <c r="S64" s="22" t="s">
        <v>35</v>
      </c>
      <c r="T64" s="22"/>
      <c r="U64" s="23">
        <f>IF(VLOOKUP(R64,NP,32,FALSE)="","",IF(VLOOKUP(R64,NP,32,FALSE)=0,"",VLOOKUP(R64,NP,32,FALSE)))</f>
        <v>21</v>
      </c>
      <c r="V64" s="24">
        <f>IF(VLOOKUP(R64,NP,33,FALSE)="","",IF(VLOOKUP(R64,NP,34,FALSE)=2,"",VLOOKUP(R64,NP,34,FALSE)))</f>
        <v>43345</v>
      </c>
      <c r="W64" s="24"/>
      <c r="X64" s="73">
        <f>IF(VLOOKUP(R64,NP,33,FALSE)="","",IF(VLOOKUP(R64,NP,33,FALSE)=0,"",VLOOKUP(R64,NP,33,FALSE)))</f>
        <v>0.545138888888889</v>
      </c>
      <c r="Y64" s="74"/>
      <c r="Z64" s="25">
        <f>IF(VLOOKUP(Z76,NP,4,FALSE)=0,"",VLOOKUP(Z76,NP,4,FALSE))</f>
        <v>114</v>
      </c>
      <c r="AA64" s="18" t="str">
        <f>IF(Z64="","",CONCATENATE(VLOOKUP(Z76,NP,5,FALSE),"  ",VLOOKUP(Z76,NP,6,FALSE)))</f>
        <v>HAMDAD  Adem</v>
      </c>
      <c r="AB64" s="18"/>
      <c r="AC64" s="18"/>
      <c r="AD64" s="18"/>
      <c r="AE64" s="18"/>
      <c r="AF64" s="18"/>
      <c r="AG64" s="18"/>
      <c r="AH64" s="12"/>
      <c r="AP64" s="28"/>
      <c r="AX64" s="4"/>
      <c r="AY64" s="51"/>
    </row>
    <row r="65" spans="1:51" s="15" customFormat="1" ht="12" customHeight="1">
      <c r="A65" s="71">
        <v>11</v>
      </c>
      <c r="B65" s="17">
        <f>IF(VLOOKUP(B67,NP,4,FALSE)=0,"",VLOOKUP(B67,NP,4,FALSE))</f>
        <v>21</v>
      </c>
      <c r="C65" s="18" t="str">
        <f>IF(B65="","",CONCATENATE(VLOOKUP(B67,NP,5,FALSE),"  ",VLOOKUP(B67,NP,6,FALSE)))</f>
        <v>VAN DER VELDEN  Vincent</v>
      </c>
      <c r="D65" s="18"/>
      <c r="E65" s="18"/>
      <c r="F65" s="18"/>
      <c r="G65" s="18"/>
      <c r="H65" s="18"/>
      <c r="I65" s="18"/>
      <c r="J65" s="12"/>
      <c r="R65" s="12"/>
      <c r="Y65" s="36"/>
      <c r="Z65" s="28"/>
      <c r="AA65" s="29" t="str">
        <f>IF(Z64="","",CONCATENATE(VLOOKUP(Z76,NP,8,FALSE)," pts - ",VLOOKUP(Z76,NP,11,FALSE)))</f>
        <v>1243 pts - AMIENS STT</v>
      </c>
      <c r="AB65" s="29"/>
      <c r="AC65" s="29"/>
      <c r="AD65" s="29"/>
      <c r="AE65" s="29"/>
      <c r="AF65" s="29"/>
      <c r="AG65" s="30"/>
      <c r="AH65" s="20"/>
      <c r="AP65" s="28"/>
      <c r="AX65" s="4"/>
      <c r="AY65" s="51"/>
    </row>
    <row r="66" spans="1:51" s="15" customFormat="1" ht="12" customHeight="1">
      <c r="A66" s="71"/>
      <c r="C66" s="75" t="str">
        <f>IF(B65="","",CONCATENATE(VLOOKUP(B67,NP,8,FALSE)," pts - ",VLOOKUP(B67,NP,11,FALSE)))</f>
        <v>1000 pts - TTSD</v>
      </c>
      <c r="D66" s="75"/>
      <c r="E66" s="75"/>
      <c r="F66" s="75"/>
      <c r="G66" s="75"/>
      <c r="H66" s="75"/>
      <c r="I66" s="75"/>
      <c r="J66" s="72">
        <v>11</v>
      </c>
      <c r="R66" s="12"/>
      <c r="Y66" s="36"/>
      <c r="Z66" s="20"/>
      <c r="AA66" s="19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>9 / 8 / 4</v>
      </c>
      <c r="AB66" s="19"/>
      <c r="AC66" s="19"/>
      <c r="AD66" s="19"/>
      <c r="AE66" s="19"/>
      <c r="AF66" s="19"/>
      <c r="AG66" s="19"/>
      <c r="AH66" s="20"/>
      <c r="AP66" s="28"/>
      <c r="AX66" s="4"/>
      <c r="AY66" s="51"/>
    </row>
    <row r="67" spans="1:51" s="15" customFormat="1" ht="12" customHeight="1" thickBot="1">
      <c r="A67" s="71"/>
      <c r="B67" s="21">
        <v>11</v>
      </c>
      <c r="C67" s="22" t="s">
        <v>35</v>
      </c>
      <c r="D67" s="22"/>
      <c r="E67" s="23">
        <f>IF(VLOOKUP(B67,NP,32,FALSE)="","",IF(VLOOKUP(B67,NP,32,FALSE)=0,"",VLOOKUP(B67,NP,32,FALSE)))</f>
        <v>18</v>
      </c>
      <c r="F67" s="24">
        <f>IF(VLOOKUP(B67,NP,33,FALSE)="","",IF(VLOOKUP(B67,NP,34,FALSE)=2,"",VLOOKUP(B67,NP,34,FALSE)))</f>
        <v>43345</v>
      </c>
      <c r="G67" s="24"/>
      <c r="H67" s="73">
        <f>IF(VLOOKUP(B67,NP,33,FALSE)="","",IF(VLOOKUP(B67,NP,33,FALSE)=0,"",VLOOKUP(B67,NP,33,FALSE)))</f>
        <v>0.40625</v>
      </c>
      <c r="I67" s="74"/>
      <c r="J67" s="25">
        <f>IF(VLOOKUP(J70,NP,4,FALSE)=0,"",VLOOKUP(J70,NP,4,FALSE))</f>
        <v>81</v>
      </c>
      <c r="K67" s="18" t="str">
        <f>IF(J67="","",CONCATENATE(VLOOKUP(J70,NP,5,FALSE),"  ",VLOOKUP(J70,NP,6,FALSE)))</f>
        <v>RASSENFOSSE  Thomas</v>
      </c>
      <c r="L67" s="18"/>
      <c r="M67" s="18"/>
      <c r="N67" s="18"/>
      <c r="O67" s="18"/>
      <c r="P67" s="18"/>
      <c r="Q67" s="18"/>
      <c r="R67" s="12"/>
      <c r="Y67" s="36"/>
      <c r="Z67" s="12"/>
      <c r="AG67" s="36"/>
      <c r="AH67" s="12"/>
      <c r="AP67" s="28"/>
      <c r="AX67" s="4"/>
      <c r="AY67" s="51"/>
    </row>
    <row r="68" spans="1:49" ht="15.75">
      <c r="A68" s="71"/>
      <c r="B68" s="15"/>
      <c r="C68" s="27"/>
      <c r="D68" s="27"/>
      <c r="E68" s="27"/>
      <c r="F68" s="27"/>
      <c r="G68" s="27"/>
      <c r="H68" s="27"/>
      <c r="I68" s="27"/>
      <c r="J68" s="28"/>
      <c r="K68" s="29" t="str">
        <f>IF(J67="","",CONCATENATE(VLOOKUP(J70,NP,8,FALSE)," pts - ",VLOOKUP(J70,NP,11,FALSE)))</f>
        <v>850 pts - LIEGE</v>
      </c>
      <c r="L68" s="29"/>
      <c r="M68" s="29"/>
      <c r="N68" s="29"/>
      <c r="O68" s="29"/>
      <c r="P68" s="29"/>
      <c r="Q68" s="30"/>
      <c r="R68" s="20"/>
      <c r="S68" s="15"/>
      <c r="T68" s="15"/>
      <c r="U68" s="15"/>
      <c r="V68" s="15"/>
      <c r="W68" s="15"/>
      <c r="X68" s="15"/>
      <c r="Y68" s="36"/>
      <c r="Z68" s="12"/>
      <c r="AA68" s="15"/>
      <c r="AB68" s="15"/>
      <c r="AC68" s="15"/>
      <c r="AD68" s="15"/>
      <c r="AE68" s="15"/>
      <c r="AF68" s="15"/>
      <c r="AG68" s="36"/>
      <c r="AH68" s="12"/>
      <c r="AI68" s="15"/>
      <c r="AJ68" s="15"/>
      <c r="AK68" s="15"/>
      <c r="AL68" s="15"/>
      <c r="AM68" s="15"/>
      <c r="AN68" s="15"/>
      <c r="AO68" s="15"/>
      <c r="AP68" s="28"/>
      <c r="AQ68" s="15"/>
      <c r="AR68" s="15"/>
      <c r="AS68" s="15"/>
      <c r="AT68" s="15"/>
      <c r="AU68" s="15"/>
      <c r="AV68" s="15"/>
      <c r="AW68" s="15"/>
    </row>
    <row r="69" spans="1:49" ht="15.75">
      <c r="A69" s="71">
        <v>22</v>
      </c>
      <c r="B69" s="17">
        <f>IF(VLOOKUP(B67,NP,14,FALSE)=0,"",VLOOKUP(B67,NP,14,FALSE))</f>
        <v>81</v>
      </c>
      <c r="C69" s="18" t="str">
        <f>IF(B69="","",CONCATENATE(VLOOKUP(B67,NP,15,FALSE),"  ",VLOOKUP(B67,NP,16,FALSE)))</f>
        <v>RASSENFOSSE  Thomas</v>
      </c>
      <c r="D69" s="18"/>
      <c r="E69" s="18"/>
      <c r="F69" s="18"/>
      <c r="G69" s="18"/>
      <c r="H69" s="18"/>
      <c r="I69" s="18"/>
      <c r="J69" s="20"/>
      <c r="K69" s="19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>-11 / 8 / 6 / 9</v>
      </c>
      <c r="L69" s="19"/>
      <c r="M69" s="19"/>
      <c r="N69" s="19"/>
      <c r="O69" s="19"/>
      <c r="P69" s="19"/>
      <c r="Q69" s="19"/>
      <c r="R69" s="20"/>
      <c r="S69" s="16"/>
      <c r="T69" s="16"/>
      <c r="U69" s="16"/>
      <c r="V69" s="16"/>
      <c r="W69" s="16"/>
      <c r="X69" s="16"/>
      <c r="Y69" s="36"/>
      <c r="Z69" s="12"/>
      <c r="AA69" s="15"/>
      <c r="AB69" s="15"/>
      <c r="AC69" s="15"/>
      <c r="AD69" s="15"/>
      <c r="AE69" s="15"/>
      <c r="AF69" s="15"/>
      <c r="AG69" s="36"/>
      <c r="AH69" s="12"/>
      <c r="AI69" s="15"/>
      <c r="AJ69" s="15"/>
      <c r="AK69" s="15"/>
      <c r="AL69" s="15"/>
      <c r="AM69" s="15"/>
      <c r="AN69" s="15"/>
      <c r="AO69" s="15"/>
      <c r="AP69" s="28"/>
      <c r="AQ69" s="15"/>
      <c r="AR69" s="15"/>
      <c r="AS69" s="15"/>
      <c r="AT69" s="15"/>
      <c r="AU69" s="15"/>
      <c r="AV69" s="15"/>
      <c r="AW69" s="15"/>
    </row>
    <row r="70" spans="1:49" ht="16.5" thickBot="1">
      <c r="A70" s="71"/>
      <c r="B70" s="12"/>
      <c r="C70" s="19" t="str">
        <f>IF(B69="","",CONCATENATE(VLOOKUP(B67,NP,18,FALSE)," pts - ",VLOOKUP(B67,NP,21,FALSE)))</f>
        <v>850 pts - LIEGE</v>
      </c>
      <c r="D70" s="19"/>
      <c r="E70" s="19"/>
      <c r="F70" s="19"/>
      <c r="G70" s="19"/>
      <c r="H70" s="19"/>
      <c r="I70" s="19"/>
      <c r="J70" s="34">
        <v>22</v>
      </c>
      <c r="K70" s="22" t="s">
        <v>35</v>
      </c>
      <c r="L70" s="22"/>
      <c r="M70" s="23">
        <f>IF(VLOOKUP(J70,NP,32,FALSE)="","",IF(VLOOKUP(J70,NP,32,FALSE)=0,"",VLOOKUP(J70,NP,32,FALSE)))</f>
        <v>5</v>
      </c>
      <c r="N70" s="24">
        <f>IF(VLOOKUP(J70,NP,33,FALSE)="","",IF(VLOOKUP(J70,NP,34,FALSE)=2,"",VLOOKUP(J70,NP,34,FALSE)))</f>
        <v>43345</v>
      </c>
      <c r="O70" s="24"/>
      <c r="P70" s="73">
        <f>IF(VLOOKUP(J70,NP,33,FALSE)="","",IF(VLOOKUP(J70,NP,33,FALSE)=0,"",VLOOKUP(J70,NP,33,FALSE)))</f>
        <v>0.4756944444444444</v>
      </c>
      <c r="Q70" s="74"/>
      <c r="R70" s="25">
        <f>IF(VLOOKUP(R64,NP,14,FALSE)=0,"",VLOOKUP(R64,NP,14,FALSE))</f>
        <v>63</v>
      </c>
      <c r="S70" s="18" t="str">
        <f>IF(R70="","",CONCATENATE(VLOOKUP(R64,NP,15,FALSE),"  ",VLOOKUP(R64,NP,16,FALSE)))</f>
        <v>MARTIN  Arthur</v>
      </c>
      <c r="T70" s="18"/>
      <c r="U70" s="18"/>
      <c r="V70" s="18"/>
      <c r="W70" s="18"/>
      <c r="X70" s="18"/>
      <c r="Y70" s="35"/>
      <c r="Z70" s="20"/>
      <c r="AA70" s="15"/>
      <c r="AB70" s="15"/>
      <c r="AC70" s="15"/>
      <c r="AD70" s="15"/>
      <c r="AE70" s="15"/>
      <c r="AF70" s="15"/>
      <c r="AG70" s="36"/>
      <c r="AH70" s="12"/>
      <c r="AI70" s="15"/>
      <c r="AJ70" s="15"/>
      <c r="AK70" s="15"/>
      <c r="AL70" s="15"/>
      <c r="AM70" s="15"/>
      <c r="AN70" s="15"/>
      <c r="AO70" s="15"/>
      <c r="AP70" s="28"/>
      <c r="AQ70" s="15"/>
      <c r="AR70" s="15"/>
      <c r="AS70" s="15"/>
      <c r="AT70" s="15"/>
      <c r="AU70" s="15"/>
      <c r="AV70" s="15"/>
      <c r="AW70" s="15"/>
    </row>
    <row r="71" spans="1:49" ht="15.75">
      <c r="A71" s="71">
        <v>27</v>
      </c>
      <c r="B71" s="17">
        <f>IF(VLOOKUP(B73,NP,4,FALSE)=0,"",VLOOKUP(B73,NP,4,FALSE))</f>
      </c>
      <c r="C71" s="18">
        <f>IF(B71="","",CONCATENATE(VLOOKUP(B73,NP,5,FALSE),"  ",VLOOKUP(B73,NP,6,FALSE)))</f>
      </c>
      <c r="D71" s="18"/>
      <c r="E71" s="18"/>
      <c r="F71" s="18"/>
      <c r="G71" s="18"/>
      <c r="H71" s="18"/>
      <c r="I71" s="18"/>
      <c r="J71" s="12"/>
      <c r="K71" s="27"/>
      <c r="L71" s="27"/>
      <c r="M71" s="27"/>
      <c r="N71" s="27"/>
      <c r="O71" s="27"/>
      <c r="P71" s="27"/>
      <c r="Q71" s="27"/>
      <c r="R71" s="72">
        <v>6</v>
      </c>
      <c r="S71" s="29" t="str">
        <f>IF(R70="","",CONCATENATE(VLOOKUP(R64,NP,18,FALSE)," pts - ",VLOOKUP(R64,NP,21,FALSE)))</f>
        <v>1100 pts - PROV LUX</v>
      </c>
      <c r="T71" s="29"/>
      <c r="U71" s="29"/>
      <c r="V71" s="29"/>
      <c r="W71" s="29"/>
      <c r="X71" s="29"/>
      <c r="Y71" s="29"/>
      <c r="Z71" s="12"/>
      <c r="AA71" s="15"/>
      <c r="AB71" s="15"/>
      <c r="AC71" s="15"/>
      <c r="AD71" s="15"/>
      <c r="AE71" s="15"/>
      <c r="AF71" s="15"/>
      <c r="AG71" s="36"/>
      <c r="AH71" s="12"/>
      <c r="AI71" s="15"/>
      <c r="AJ71" s="15"/>
      <c r="AK71" s="15"/>
      <c r="AL71" s="15"/>
      <c r="AM71" s="15"/>
      <c r="AN71" s="15"/>
      <c r="AO71" s="15"/>
      <c r="AP71" s="28"/>
      <c r="AQ71" s="15"/>
      <c r="AR71" s="15"/>
      <c r="AS71" s="15"/>
      <c r="AT71" s="15"/>
      <c r="AU71" s="15"/>
      <c r="AV71" s="15"/>
      <c r="AW71" s="15"/>
    </row>
    <row r="72" spans="1:49" ht="15.75">
      <c r="A72" s="71"/>
      <c r="B72" s="15"/>
      <c r="C72" s="19">
        <f>IF(B71="","",CONCATENATE(VLOOKUP(B73,NP,8,FALSE)," pts - ",VLOOKUP(B73,NP,11,FALSE)))</f>
      </c>
      <c r="D72" s="19"/>
      <c r="E72" s="19"/>
      <c r="F72" s="19"/>
      <c r="G72" s="19"/>
      <c r="H72" s="19"/>
      <c r="I72" s="19"/>
      <c r="J72" s="20"/>
      <c r="K72" s="27"/>
      <c r="L72" s="27"/>
      <c r="M72" s="27"/>
      <c r="N72" s="27"/>
      <c r="O72" s="27"/>
      <c r="P72" s="27"/>
      <c r="Q72" s="27"/>
      <c r="R72" s="20"/>
      <c r="S72" s="19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>9 / 7 / 5</v>
      </c>
      <c r="T72" s="19"/>
      <c r="U72" s="19"/>
      <c r="V72" s="19"/>
      <c r="W72" s="19"/>
      <c r="X72" s="19"/>
      <c r="Y72" s="19"/>
      <c r="Z72" s="38"/>
      <c r="AA72" s="15"/>
      <c r="AB72" s="15"/>
      <c r="AC72" s="15"/>
      <c r="AD72" s="15"/>
      <c r="AE72" s="15"/>
      <c r="AF72" s="15"/>
      <c r="AG72" s="36"/>
      <c r="AH72" s="12"/>
      <c r="AI72" s="15"/>
      <c r="AJ72" s="15"/>
      <c r="AK72" s="15"/>
      <c r="AL72" s="15"/>
      <c r="AM72" s="15"/>
      <c r="AN72" s="15"/>
      <c r="AO72" s="15"/>
      <c r="AP72" s="28"/>
      <c r="AQ72" s="15"/>
      <c r="AR72" s="15"/>
      <c r="AS72" s="15"/>
      <c r="AT72" s="15"/>
      <c r="AU72" s="15"/>
      <c r="AV72" s="15"/>
      <c r="AW72" s="15"/>
    </row>
    <row r="73" spans="1:49" ht="16.5" thickBot="1">
      <c r="A73" s="71"/>
      <c r="B73" s="21">
        <v>12</v>
      </c>
      <c r="C73" s="22" t="s">
        <v>35</v>
      </c>
      <c r="D73" s="22"/>
      <c r="E73" s="23">
        <f>IF(VLOOKUP(B73,NP,32,FALSE)="","",IF(VLOOKUP(B73,NP,32,FALSE)=0,"",VLOOKUP(B73,NP,32,FALSE)))</f>
      </c>
      <c r="F73" s="24">
        <f>IF(VLOOKUP(B73,NP,33,FALSE)="","",IF(VLOOKUP(B73,NP,34,FALSE)=2,"",VLOOKUP(B73,NP,34,FALSE)))</f>
      </c>
      <c r="G73" s="24"/>
      <c r="H73" s="73" t="str">
        <f>IF(VLOOKUP(B73,NP,33,FALSE)="","",IF(VLOOKUP(B73,NP,33,FALSE)=0,"",VLOOKUP(B73,NP,33,FALSE)))</f>
        <v> </v>
      </c>
      <c r="I73" s="74"/>
      <c r="J73" s="25">
        <f>IF(VLOOKUP(J70,NP,14,FALSE)=0,"",VLOOKUP(J70,NP,14,FALSE))</f>
        <v>63</v>
      </c>
      <c r="K73" s="18" t="str">
        <f>IF(J73="","",CONCATENATE(VLOOKUP(J70,NP,15,FALSE),"  ",VLOOKUP(J70,NP,16,FALSE)))</f>
        <v>MARTIN  Arthur</v>
      </c>
      <c r="L73" s="18"/>
      <c r="M73" s="18"/>
      <c r="N73" s="18"/>
      <c r="O73" s="18"/>
      <c r="P73" s="18"/>
      <c r="Q73" s="35"/>
      <c r="R73" s="20"/>
      <c r="S73" s="15"/>
      <c r="T73" s="15"/>
      <c r="U73" s="15"/>
      <c r="V73" s="15"/>
      <c r="W73" s="15"/>
      <c r="X73" s="15"/>
      <c r="Y73" s="15"/>
      <c r="Z73" s="12"/>
      <c r="AA73" s="15"/>
      <c r="AB73" s="15"/>
      <c r="AC73" s="15"/>
      <c r="AD73" s="15"/>
      <c r="AE73" s="15"/>
      <c r="AF73" s="15"/>
      <c r="AG73" s="36"/>
      <c r="AH73" s="12"/>
      <c r="AI73" s="15"/>
      <c r="AJ73" s="15"/>
      <c r="AK73" s="15"/>
      <c r="AL73" s="15"/>
      <c r="AM73" s="15"/>
      <c r="AN73" s="15"/>
      <c r="AO73" s="15"/>
      <c r="AP73" s="28"/>
      <c r="AQ73" s="15"/>
      <c r="AR73" s="15"/>
      <c r="AS73" s="15"/>
      <c r="AT73" s="15"/>
      <c r="AU73" s="15"/>
      <c r="AV73" s="15"/>
      <c r="AW73" s="15"/>
    </row>
    <row r="74" spans="1:49" ht="15.75">
      <c r="A74" s="71"/>
      <c r="B74" s="15"/>
      <c r="C74" s="27"/>
      <c r="D74" s="27"/>
      <c r="E74" s="27"/>
      <c r="F74" s="27"/>
      <c r="G74" s="27"/>
      <c r="H74" s="27"/>
      <c r="I74" s="27"/>
      <c r="J74" s="72">
        <v>6</v>
      </c>
      <c r="K74" s="29" t="str">
        <f>IF(J73="","",CONCATENATE(VLOOKUP(J70,NP,18,FALSE)," pts - ",VLOOKUP(J70,NP,21,FALSE)))</f>
        <v>1100 pts - PROV LUX</v>
      </c>
      <c r="L74" s="29"/>
      <c r="M74" s="29"/>
      <c r="N74" s="29"/>
      <c r="O74" s="29"/>
      <c r="P74" s="29"/>
      <c r="Q74" s="29"/>
      <c r="R74" s="12"/>
      <c r="S74" s="15"/>
      <c r="T74" s="15"/>
      <c r="U74" s="15"/>
      <c r="V74" s="15"/>
      <c r="W74" s="15"/>
      <c r="X74" s="15"/>
      <c r="Y74" s="15"/>
      <c r="Z74" s="12"/>
      <c r="AA74" s="15"/>
      <c r="AB74" s="15"/>
      <c r="AC74" s="15"/>
      <c r="AD74" s="15"/>
      <c r="AE74" s="15"/>
      <c r="AF74" s="15"/>
      <c r="AG74" s="36"/>
      <c r="AH74" s="12"/>
      <c r="AI74" s="15"/>
      <c r="AJ74" s="15"/>
      <c r="AK74" s="15"/>
      <c r="AL74" s="15"/>
      <c r="AM74" s="15"/>
      <c r="AN74" s="15"/>
      <c r="AO74" s="15"/>
      <c r="AP74" s="28"/>
      <c r="AQ74" s="15"/>
      <c r="AR74" s="15"/>
      <c r="AS74" s="15"/>
      <c r="AT74" s="15"/>
      <c r="AU74" s="15"/>
      <c r="AV74" s="15"/>
      <c r="AW74" s="15"/>
    </row>
    <row r="75" spans="1:49" ht="15.75">
      <c r="A75" s="71">
        <v>6</v>
      </c>
      <c r="B75" s="17">
        <f>IF(VLOOKUP(B73,NP,14,FALSE)=0,"",VLOOKUP(B73,NP,14,FALSE))</f>
        <v>63</v>
      </c>
      <c r="C75" s="18" t="str">
        <f>IF(B75="","",CONCATENATE(VLOOKUP(B73,NP,15,FALSE),"  ",VLOOKUP(B73,NP,16,FALSE)))</f>
        <v>MARTIN  Arthur</v>
      </c>
      <c r="D75" s="18"/>
      <c r="E75" s="18"/>
      <c r="F75" s="18"/>
      <c r="G75" s="18"/>
      <c r="H75" s="18"/>
      <c r="I75" s="18"/>
      <c r="J75" s="20"/>
      <c r="K75" s="19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9"/>
      <c r="M75" s="19"/>
      <c r="N75" s="19"/>
      <c r="O75" s="19"/>
      <c r="P75" s="19"/>
      <c r="Q75" s="19"/>
      <c r="R75" s="38"/>
      <c r="S75" s="15"/>
      <c r="T75" s="15"/>
      <c r="U75" s="15"/>
      <c r="V75" s="15"/>
      <c r="W75" s="15"/>
      <c r="X75" s="15"/>
      <c r="Y75" s="15"/>
      <c r="Z75" s="12"/>
      <c r="AA75" s="15"/>
      <c r="AB75" s="15"/>
      <c r="AC75" s="15"/>
      <c r="AD75" s="15"/>
      <c r="AE75" s="15"/>
      <c r="AF75" s="15"/>
      <c r="AG75" s="36"/>
      <c r="AH75" s="12"/>
      <c r="AI75" s="15"/>
      <c r="AJ75" s="15"/>
      <c r="AK75" s="15"/>
      <c r="AL75" s="15"/>
      <c r="AM75" s="15"/>
      <c r="AN75" s="15"/>
      <c r="AO75" s="15"/>
      <c r="AP75" s="28"/>
      <c r="AQ75" s="15"/>
      <c r="AR75" s="15"/>
      <c r="AS75" s="15"/>
      <c r="AT75" s="15"/>
      <c r="AU75" s="15"/>
      <c r="AV75" s="15"/>
      <c r="AW75" s="15"/>
    </row>
    <row r="76" spans="1:49" ht="16.5" thickBot="1">
      <c r="A76" s="71"/>
      <c r="B76" s="12"/>
      <c r="C76" s="19" t="str">
        <f>IF(B75="","",CONCATENATE(VLOOKUP(B73,NP,18,FALSE)," pts - ",VLOOKUP(B73,NP,21,FALSE)))</f>
        <v>1100 pts - PROV LUX</v>
      </c>
      <c r="D76" s="19"/>
      <c r="E76" s="19"/>
      <c r="F76" s="19"/>
      <c r="G76" s="19"/>
      <c r="H76" s="19"/>
      <c r="I76" s="19"/>
      <c r="J76" s="12"/>
      <c r="K76" s="15"/>
      <c r="L76" s="15"/>
      <c r="M76" s="15"/>
      <c r="N76" s="15"/>
      <c r="O76" s="15"/>
      <c r="P76" s="15"/>
      <c r="Q76" s="15"/>
      <c r="R76" s="12"/>
      <c r="S76" s="39"/>
      <c r="T76" s="39"/>
      <c r="U76" s="39"/>
      <c r="V76" s="39"/>
      <c r="W76" s="39"/>
      <c r="X76" s="39"/>
      <c r="Y76" s="15"/>
      <c r="Z76" s="34">
        <v>30</v>
      </c>
      <c r="AA76" s="22" t="s">
        <v>35</v>
      </c>
      <c r="AB76" s="22"/>
      <c r="AC76" s="23">
        <f>IF(VLOOKUP(Z76,NP,32,FALSE)="","",IF(VLOOKUP(Z76,NP,32,FALSE)=0,"",VLOOKUP(Z76,NP,32,FALSE)))</f>
        <v>10</v>
      </c>
      <c r="AD76" s="24">
        <f>IF(VLOOKUP(Z76,NP,33,FALSE)="","",IF(VLOOKUP(Z76,NP,34,FALSE)=2,"",VLOOKUP(Z76,NP,34,FALSE)))</f>
        <v>43345</v>
      </c>
      <c r="AE76" s="24"/>
      <c r="AF76" s="73">
        <f>IF(VLOOKUP(Z76,NP,33,FALSE)="","",IF(VLOOKUP(Z76,NP,33,FALSE)=0,"",VLOOKUP(Z76,NP,33,FALSE)))</f>
        <v>0.579861111111111</v>
      </c>
      <c r="AG76" s="74"/>
      <c r="AH76" s="25">
        <f>IF(VLOOKUP(AH52,NP,14,FALSE)=0,"",VLOOKUP(AH52,NP,14,FALSE))</f>
        <v>114</v>
      </c>
      <c r="AI76" s="18" t="str">
        <f>IF(AH76="","",CONCATENATE(VLOOKUP(AH52,NP,15,FALSE),"  ",VLOOKUP(AH52,NP,16,FALSE)))</f>
        <v>HAMDAD  Adem</v>
      </c>
      <c r="AJ76" s="18"/>
      <c r="AK76" s="18"/>
      <c r="AL76" s="18"/>
      <c r="AM76" s="18"/>
      <c r="AN76" s="18"/>
      <c r="AO76" s="35"/>
      <c r="AP76" s="52"/>
      <c r="AQ76" s="40"/>
      <c r="AR76" s="40"/>
      <c r="AS76" s="40"/>
      <c r="AT76" s="40"/>
      <c r="AU76" s="40"/>
      <c r="AV76" s="40"/>
      <c r="AW76" s="40"/>
    </row>
    <row r="77" spans="1:49" ht="15.75">
      <c r="A77" s="71">
        <v>7</v>
      </c>
      <c r="B77" s="17">
        <f>IF(VLOOKUP(B79,NP,4,FALSE)=0,"",VLOOKUP(B79,NP,4,FALSE))</f>
        <v>82</v>
      </c>
      <c r="C77" s="18" t="str">
        <f>IF(B77="","",CONCATENATE(VLOOKUP(B79,NP,5,FALSE),"  ",VLOOKUP(B79,NP,6,FALSE)))</f>
        <v>VANDEWALLE  Tom</v>
      </c>
      <c r="D77" s="18"/>
      <c r="E77" s="18"/>
      <c r="F77" s="18"/>
      <c r="G77" s="18"/>
      <c r="H77" s="18"/>
      <c r="I77" s="18"/>
      <c r="J77" s="12"/>
      <c r="K77" s="15"/>
      <c r="L77" s="15"/>
      <c r="M77" s="15"/>
      <c r="N77" s="15"/>
      <c r="O77" s="15"/>
      <c r="P77" s="15"/>
      <c r="Q77" s="15"/>
      <c r="R77" s="12"/>
      <c r="S77" s="15"/>
      <c r="T77" s="15"/>
      <c r="U77" s="15"/>
      <c r="V77" s="15"/>
      <c r="W77" s="15"/>
      <c r="X77" s="15"/>
      <c r="Y77" s="15"/>
      <c r="Z77" s="12"/>
      <c r="AA77" s="15"/>
      <c r="AB77" s="15"/>
      <c r="AC77" s="15"/>
      <c r="AD77" s="15"/>
      <c r="AE77" s="15"/>
      <c r="AF77" s="15"/>
      <c r="AG77" s="36"/>
      <c r="AH77" s="72">
        <v>2</v>
      </c>
      <c r="AI77" s="29" t="str">
        <f>IF(AH76="","",CONCATENATE(VLOOKUP(AH52,NP,18,FALSE)," pts - ",VLOOKUP(AH52,NP,21,FALSE)))</f>
        <v>1243 pts - AMIENS STT</v>
      </c>
      <c r="AJ77" s="29"/>
      <c r="AK77" s="29"/>
      <c r="AL77" s="29"/>
      <c r="AM77" s="29"/>
      <c r="AN77" s="29"/>
      <c r="AO77" s="29"/>
      <c r="AP77" s="43"/>
      <c r="AQ77" s="43"/>
      <c r="AR77" s="43"/>
      <c r="AS77" s="43"/>
      <c r="AT77" s="43"/>
      <c r="AU77" s="43"/>
      <c r="AV77" s="43"/>
      <c r="AW77" s="43"/>
    </row>
    <row r="78" spans="1:49" ht="15.75">
      <c r="A78" s="71"/>
      <c r="B78" s="15"/>
      <c r="C78" s="19" t="str">
        <f>IF(B77="","",CONCATENATE(VLOOKUP(B79,NP,8,FALSE)," pts - ",VLOOKUP(B79,NP,11,FALSE)))</f>
        <v>1000 pts - LIEGE</v>
      </c>
      <c r="D78" s="19"/>
      <c r="E78" s="19"/>
      <c r="F78" s="19"/>
      <c r="G78" s="19"/>
      <c r="H78" s="19"/>
      <c r="I78" s="19"/>
      <c r="J78" s="72">
        <v>7</v>
      </c>
      <c r="K78" s="15"/>
      <c r="L78" s="15"/>
      <c r="M78" s="15"/>
      <c r="N78" s="15"/>
      <c r="O78" s="15"/>
      <c r="P78" s="15"/>
      <c r="Q78" s="15"/>
      <c r="R78" s="12"/>
      <c r="S78" s="15"/>
      <c r="T78" s="15"/>
      <c r="U78" s="15"/>
      <c r="V78" s="15"/>
      <c r="W78" s="15"/>
      <c r="X78" s="15"/>
      <c r="Y78" s="15"/>
      <c r="Z78" s="12"/>
      <c r="AA78" s="15"/>
      <c r="AB78" s="15"/>
      <c r="AC78" s="15"/>
      <c r="AD78" s="15"/>
      <c r="AE78" s="15"/>
      <c r="AF78" s="15"/>
      <c r="AG78" s="36"/>
      <c r="AH78" s="20"/>
      <c r="AI78" s="19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>8 / 11 / -10 / -12 / 7</v>
      </c>
      <c r="AJ78" s="19"/>
      <c r="AK78" s="19"/>
      <c r="AL78" s="19"/>
      <c r="AM78" s="19"/>
      <c r="AN78" s="19"/>
      <c r="AO78" s="19"/>
      <c r="AP78" s="43"/>
      <c r="AQ78" s="43"/>
      <c r="AR78" s="43"/>
      <c r="AS78" s="43"/>
      <c r="AT78" s="43"/>
      <c r="AU78" s="43"/>
      <c r="AV78" s="43"/>
      <c r="AW78" s="43"/>
    </row>
    <row r="79" spans="1:49" ht="16.5" thickBot="1">
      <c r="A79" s="71"/>
      <c r="B79" s="21">
        <v>13</v>
      </c>
      <c r="C79" s="22" t="s">
        <v>35</v>
      </c>
      <c r="D79" s="22"/>
      <c r="E79" s="23">
        <f>IF(VLOOKUP(B79,NP,32,FALSE)="","",IF(VLOOKUP(B79,NP,32,FALSE)=0,"",VLOOKUP(B79,NP,32,FALSE)))</f>
        <v>13</v>
      </c>
      <c r="F79" s="24">
        <f>IF(VLOOKUP(B79,NP,33,FALSE)="","",IF(VLOOKUP(B79,NP,34,FALSE)=2,"",VLOOKUP(B79,NP,34,FALSE)))</f>
        <v>43345</v>
      </c>
      <c r="G79" s="24"/>
      <c r="H79" s="73">
        <f>IF(VLOOKUP(B79,NP,33,FALSE)="","",IF(VLOOKUP(B79,NP,33,FALSE)=0,"",VLOOKUP(B79,NP,33,FALSE)))</f>
        <v>0.40625</v>
      </c>
      <c r="I79" s="74"/>
      <c r="J79" s="25">
        <f>IF(VLOOKUP(J82,NP,4,FALSE)=0,"",VLOOKUP(J82,NP,4,FALSE))</f>
        <v>82</v>
      </c>
      <c r="K79" s="18" t="str">
        <f>IF(J79="","",CONCATENATE(VLOOKUP(J82,NP,5,FALSE),"  ",VLOOKUP(J82,NP,6,FALSE)))</f>
        <v>VANDEWALLE  Tom</v>
      </c>
      <c r="L79" s="18"/>
      <c r="M79" s="18"/>
      <c r="N79" s="18"/>
      <c r="O79" s="18"/>
      <c r="P79" s="18"/>
      <c r="Q79" s="18"/>
      <c r="R79" s="12"/>
      <c r="S79" s="15"/>
      <c r="T79" s="15"/>
      <c r="U79" s="15"/>
      <c r="V79" s="15"/>
      <c r="W79" s="15"/>
      <c r="X79" s="15"/>
      <c r="Y79" s="15"/>
      <c r="Z79" s="12"/>
      <c r="AA79" s="15"/>
      <c r="AB79" s="15"/>
      <c r="AC79" s="15"/>
      <c r="AD79" s="15"/>
      <c r="AE79" s="15"/>
      <c r="AF79" s="15"/>
      <c r="AG79" s="36"/>
      <c r="AH79" s="12"/>
      <c r="AI79" s="15"/>
      <c r="AJ79" s="15"/>
      <c r="AK79" s="15"/>
      <c r="AL79" s="15"/>
      <c r="AM79" s="15"/>
      <c r="AN79" s="15"/>
      <c r="AO79" s="41"/>
      <c r="AP79" s="41"/>
      <c r="AQ79" s="41"/>
      <c r="AR79" s="41"/>
      <c r="AS79" s="41"/>
      <c r="AT79" s="41"/>
      <c r="AU79" s="41"/>
      <c r="AV79" s="41"/>
      <c r="AW79" s="41"/>
    </row>
    <row r="80" spans="1:49" ht="15.75">
      <c r="A80" s="71"/>
      <c r="B80" s="15"/>
      <c r="C80" s="27"/>
      <c r="D80" s="27"/>
      <c r="E80" s="27"/>
      <c r="F80" s="27"/>
      <c r="G80" s="27"/>
      <c r="H80" s="27"/>
      <c r="I80" s="27"/>
      <c r="J80" s="28"/>
      <c r="K80" s="29" t="str">
        <f>IF(J79="","",CONCATENATE(VLOOKUP(J82,NP,8,FALSE)," pts - ",VLOOKUP(J82,NP,11,FALSE)))</f>
        <v>1000 pts - LIEGE</v>
      </c>
      <c r="L80" s="29"/>
      <c r="M80" s="29"/>
      <c r="N80" s="29"/>
      <c r="O80" s="29"/>
      <c r="P80" s="29"/>
      <c r="Q80" s="30"/>
      <c r="R80" s="20"/>
      <c r="S80" s="15"/>
      <c r="T80" s="15"/>
      <c r="U80" s="15"/>
      <c r="V80" s="15"/>
      <c r="W80" s="15"/>
      <c r="X80" s="15"/>
      <c r="Y80" s="15"/>
      <c r="Z80" s="12"/>
      <c r="AA80" s="15"/>
      <c r="AB80" s="15"/>
      <c r="AC80" s="15"/>
      <c r="AD80" s="15"/>
      <c r="AE80" s="15"/>
      <c r="AF80" s="15"/>
      <c r="AG80" s="36"/>
      <c r="AH80" s="12"/>
      <c r="AI80" s="15"/>
      <c r="AJ80" s="15"/>
      <c r="AK80" s="15"/>
      <c r="AL80" s="15"/>
      <c r="AM80" s="15"/>
      <c r="AN80" s="15"/>
      <c r="AO80" s="41"/>
      <c r="AP80" s="41"/>
      <c r="AQ80" s="41"/>
      <c r="AR80" s="41"/>
      <c r="AS80" s="41"/>
      <c r="AT80" s="41"/>
      <c r="AU80" s="41"/>
      <c r="AV80" s="41"/>
      <c r="AW80" s="41"/>
    </row>
    <row r="81" spans="1:49" ht="15.75">
      <c r="A81" s="71">
        <v>26</v>
      </c>
      <c r="B81" s="17">
        <f>IF(VLOOKUP(B79,NP,14,FALSE)=0,"",VLOOKUP(B79,NP,14,FALSE))</f>
        <v>70</v>
      </c>
      <c r="C81" s="18" t="str">
        <f>IF(B81="","",CONCATENATE(VLOOKUP(B79,NP,15,FALSE),"  ",VLOOKUP(B79,NP,16,FALSE)))</f>
        <v>HERVY  Tom</v>
      </c>
      <c r="D81" s="18"/>
      <c r="E81" s="18"/>
      <c r="F81" s="18"/>
      <c r="G81" s="18"/>
      <c r="H81" s="18"/>
      <c r="I81" s="18"/>
      <c r="J81" s="20"/>
      <c r="K81" s="19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>6 / -9 / 1 / 10</v>
      </c>
      <c r="L81" s="19"/>
      <c r="M81" s="19"/>
      <c r="N81" s="19"/>
      <c r="O81" s="19"/>
      <c r="P81" s="19"/>
      <c r="Q81" s="19"/>
      <c r="R81" s="72">
        <v>7</v>
      </c>
      <c r="S81" s="16"/>
      <c r="T81" s="16"/>
      <c r="U81" s="16"/>
      <c r="V81" s="16"/>
      <c r="W81" s="16"/>
      <c r="X81" s="16"/>
      <c r="Y81" s="15"/>
      <c r="Z81" s="12"/>
      <c r="AA81" s="15"/>
      <c r="AB81" s="15"/>
      <c r="AC81" s="15"/>
      <c r="AD81" s="15"/>
      <c r="AE81" s="15"/>
      <c r="AF81" s="15"/>
      <c r="AG81" s="36"/>
      <c r="AH81" s="12"/>
      <c r="AI81" s="15"/>
      <c r="AJ81" s="15"/>
      <c r="AK81" s="15"/>
      <c r="AL81" s="15"/>
      <c r="AM81" s="15"/>
      <c r="AN81" s="15"/>
      <c r="AO81" s="41"/>
      <c r="AP81" s="41"/>
      <c r="AQ81" s="41"/>
      <c r="AR81" s="41"/>
      <c r="AS81" s="41"/>
      <c r="AT81" s="41"/>
      <c r="AU81" s="41"/>
      <c r="AV81" s="41"/>
      <c r="AW81" s="41"/>
    </row>
    <row r="82" spans="1:49" ht="16.5" thickBot="1">
      <c r="A82" s="71"/>
      <c r="B82" s="12"/>
      <c r="C82" s="19" t="str">
        <f>IF(B81="","",CONCATENATE(VLOOKUP(B79,NP,18,FALSE)," pts - ",VLOOKUP(B79,NP,21,FALSE)))</f>
        <v>658 pts - REIMS ASPTT</v>
      </c>
      <c r="D82" s="19"/>
      <c r="E82" s="19"/>
      <c r="F82" s="19"/>
      <c r="G82" s="19"/>
      <c r="H82" s="19"/>
      <c r="I82" s="19"/>
      <c r="J82" s="34">
        <v>23</v>
      </c>
      <c r="K82" s="22" t="s">
        <v>35</v>
      </c>
      <c r="L82" s="22"/>
      <c r="M82" s="23">
        <f>IF(VLOOKUP(J82,NP,32,FALSE)="","",IF(VLOOKUP(J82,NP,32,FALSE)=0,"",VLOOKUP(J82,NP,32,FALSE)))</f>
        <v>6</v>
      </c>
      <c r="N82" s="24">
        <f>IF(VLOOKUP(J82,NP,33,FALSE)="","",IF(VLOOKUP(J82,NP,34,FALSE)=2,"",VLOOKUP(J82,NP,34,FALSE)))</f>
        <v>43345</v>
      </c>
      <c r="O82" s="24"/>
      <c r="P82" s="73">
        <f>IF(VLOOKUP(J82,NP,33,FALSE)="","",IF(VLOOKUP(J82,NP,33,FALSE)=0,"",VLOOKUP(J82,NP,33,FALSE)))</f>
        <v>0.4756944444444444</v>
      </c>
      <c r="Q82" s="74"/>
      <c r="R82" s="25">
        <f>IF(VLOOKUP(R88,NP,4,FALSE)=0,"",VLOOKUP(R88,NP,4,FALSE))</f>
        <v>82</v>
      </c>
      <c r="S82" s="18" t="str">
        <f>IF(R82="","",CONCATENATE(VLOOKUP(R88,NP,5,FALSE),"  ",VLOOKUP(R88,NP,6,FALSE)))</f>
        <v>VANDEWALLE  Tom</v>
      </c>
      <c r="T82" s="18"/>
      <c r="U82" s="18"/>
      <c r="V82" s="18"/>
      <c r="W82" s="18"/>
      <c r="X82" s="18"/>
      <c r="Y82" s="18"/>
      <c r="Z82" s="12"/>
      <c r="AA82" s="15"/>
      <c r="AB82" s="15"/>
      <c r="AC82" s="15"/>
      <c r="AD82" s="15"/>
      <c r="AE82" s="15"/>
      <c r="AF82" s="15"/>
      <c r="AG82" s="36"/>
      <c r="AH82" s="12"/>
      <c r="AI82" s="15"/>
      <c r="AJ82" s="15"/>
      <c r="AK82" s="15"/>
      <c r="AL82" s="15"/>
      <c r="AM82" s="15"/>
      <c r="AN82" s="15"/>
      <c r="AO82" s="41"/>
      <c r="AP82" s="41"/>
      <c r="AQ82" s="41"/>
      <c r="AR82" s="41"/>
      <c r="AS82" s="41"/>
      <c r="AT82" s="41"/>
      <c r="AU82" s="41"/>
      <c r="AV82" s="41"/>
      <c r="AW82" s="41"/>
    </row>
    <row r="83" spans="1:49" ht="15.75">
      <c r="A83" s="71">
        <v>23</v>
      </c>
      <c r="B83" s="17">
        <f>IF(VLOOKUP(B85,NP,4,FALSE)=0,"",VLOOKUP(B85,NP,4,FALSE))</f>
        <v>51</v>
      </c>
      <c r="C83" s="18" t="str">
        <f>IF(B83="","",CONCATENATE(VLOOKUP(B85,NP,5,FALSE),"  ",VLOOKUP(B85,NP,6,FALSE)))</f>
        <v>FICOT  Mathéo</v>
      </c>
      <c r="D83" s="18"/>
      <c r="E83" s="18"/>
      <c r="F83" s="18"/>
      <c r="G83" s="18"/>
      <c r="H83" s="18"/>
      <c r="I83" s="18"/>
      <c r="J83" s="12"/>
      <c r="K83" s="27"/>
      <c r="L83" s="27"/>
      <c r="M83" s="27"/>
      <c r="N83" s="27"/>
      <c r="O83" s="27"/>
      <c r="P83" s="27"/>
      <c r="Q83" s="27"/>
      <c r="R83" s="28"/>
      <c r="S83" s="29" t="str">
        <f>IF(R82="","",CONCATENATE(VLOOKUP(R88,NP,8,FALSE)," pts - ",VLOOKUP(R88,NP,11,FALSE)))</f>
        <v>1000 pts - LIEGE</v>
      </c>
      <c r="T83" s="29"/>
      <c r="U83" s="29"/>
      <c r="V83" s="29"/>
      <c r="W83" s="29"/>
      <c r="X83" s="29"/>
      <c r="Y83" s="30"/>
      <c r="Z83" s="20"/>
      <c r="AA83" s="15"/>
      <c r="AB83" s="15"/>
      <c r="AC83" s="15"/>
      <c r="AD83" s="15"/>
      <c r="AE83" s="15"/>
      <c r="AF83" s="15"/>
      <c r="AG83" s="36"/>
      <c r="AH83" s="12"/>
      <c r="AI83" s="15"/>
      <c r="AJ83" s="15"/>
      <c r="AK83" s="15"/>
      <c r="AL83" s="15"/>
      <c r="AM83" s="15"/>
      <c r="AN83" s="15"/>
      <c r="AO83" s="41"/>
      <c r="AP83" s="41"/>
      <c r="AQ83" s="41"/>
      <c r="AR83" s="41"/>
      <c r="AS83" s="41"/>
      <c r="AT83" s="41"/>
      <c r="AU83" s="41"/>
      <c r="AV83" s="41"/>
      <c r="AW83" s="41"/>
    </row>
    <row r="84" spans="1:49" ht="15.75">
      <c r="A84" s="71"/>
      <c r="B84" s="15"/>
      <c r="C84" s="19" t="str">
        <f>IF(B83="","",CONCATENATE(VLOOKUP(B85,NP,8,FALSE)," pts - ",VLOOKUP(B85,NP,11,FALSE)))</f>
        <v>750 pts - NAMUR</v>
      </c>
      <c r="D84" s="19"/>
      <c r="E84" s="19"/>
      <c r="F84" s="19"/>
      <c r="G84" s="19"/>
      <c r="H84" s="19"/>
      <c r="I84" s="19"/>
      <c r="J84" s="20"/>
      <c r="K84" s="27"/>
      <c r="L84" s="27"/>
      <c r="M84" s="27"/>
      <c r="N84" s="27"/>
      <c r="O84" s="27"/>
      <c r="P84" s="27"/>
      <c r="Q84" s="27"/>
      <c r="R84" s="20"/>
      <c r="S84" s="19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>8 / -8 / 12 / 5</v>
      </c>
      <c r="T84" s="19"/>
      <c r="U84" s="19"/>
      <c r="V84" s="19"/>
      <c r="W84" s="19"/>
      <c r="X84" s="19"/>
      <c r="Y84" s="19"/>
      <c r="Z84" s="20"/>
      <c r="AA84" s="15"/>
      <c r="AB84" s="15"/>
      <c r="AC84" s="15"/>
      <c r="AD84" s="15"/>
      <c r="AE84" s="15"/>
      <c r="AF84" s="15"/>
      <c r="AG84" s="36"/>
      <c r="AH84" s="12"/>
      <c r="AI84" s="15"/>
      <c r="AJ84" s="15"/>
      <c r="AK84" s="15"/>
      <c r="AL84" s="15"/>
      <c r="AM84" s="15"/>
      <c r="AN84" s="15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 ht="16.5" thickBot="1">
      <c r="A85" s="71"/>
      <c r="B85" s="21">
        <v>14</v>
      </c>
      <c r="C85" s="22" t="s">
        <v>35</v>
      </c>
      <c r="D85" s="22"/>
      <c r="E85" s="23">
        <f>IF(VLOOKUP(B85,NP,32,FALSE)="","",IF(VLOOKUP(B85,NP,32,FALSE)=0,"",VLOOKUP(B85,NP,32,FALSE)))</f>
        <v>19</v>
      </c>
      <c r="F85" s="24">
        <f>IF(VLOOKUP(B85,NP,33,FALSE)="","",IF(VLOOKUP(B85,NP,34,FALSE)=2,"",VLOOKUP(B85,NP,34,FALSE)))</f>
        <v>43345</v>
      </c>
      <c r="G85" s="24"/>
      <c r="H85" s="73">
        <f>IF(VLOOKUP(B85,NP,33,FALSE)="","",IF(VLOOKUP(B85,NP,33,FALSE)=0,"",VLOOKUP(B85,NP,33,FALSE)))</f>
        <v>0.40625</v>
      </c>
      <c r="I85" s="74"/>
      <c r="J85" s="25">
        <f>IF(VLOOKUP(J82,NP,14,FALSE)=0,"",VLOOKUP(J82,NP,14,FALSE))</f>
        <v>128</v>
      </c>
      <c r="K85" s="18" t="str">
        <f>IF(J85="","",CONCATENATE(VLOOKUP(J82,NP,15,FALSE),"  ",VLOOKUP(J82,NP,16,FALSE)))</f>
        <v>CAMPERS  Jille</v>
      </c>
      <c r="L85" s="18"/>
      <c r="M85" s="18"/>
      <c r="N85" s="18"/>
      <c r="O85" s="18"/>
      <c r="P85" s="18"/>
      <c r="Q85" s="35"/>
      <c r="R85" s="20"/>
      <c r="S85" s="15"/>
      <c r="T85" s="15"/>
      <c r="U85" s="15"/>
      <c r="V85" s="15"/>
      <c r="W85" s="15"/>
      <c r="X85" s="15"/>
      <c r="Y85" s="36"/>
      <c r="Z85" s="12"/>
      <c r="AA85" s="15"/>
      <c r="AB85" s="15"/>
      <c r="AC85" s="15"/>
      <c r="AD85" s="15"/>
      <c r="AE85" s="15"/>
      <c r="AF85" s="15"/>
      <c r="AG85" s="36"/>
      <c r="AH85" s="12"/>
      <c r="AI85" s="15"/>
      <c r="AJ85" s="15"/>
      <c r="AK85" s="15"/>
      <c r="AL85" s="15"/>
      <c r="AM85" s="15"/>
      <c r="AN85" s="15"/>
      <c r="AO85" s="41"/>
      <c r="AP85" s="41"/>
      <c r="AQ85" s="41"/>
      <c r="AR85" s="41"/>
      <c r="AS85" s="41"/>
      <c r="AT85" s="41"/>
      <c r="AU85" s="41"/>
      <c r="AV85" s="41"/>
      <c r="AW85" s="41"/>
    </row>
    <row r="86" spans="1:49" ht="15.75">
      <c r="A86" s="71"/>
      <c r="B86" s="15"/>
      <c r="C86" s="27"/>
      <c r="D86" s="27"/>
      <c r="E86" s="27"/>
      <c r="F86" s="27"/>
      <c r="G86" s="27"/>
      <c r="H86" s="27"/>
      <c r="I86" s="27"/>
      <c r="J86" s="72">
        <v>10</v>
      </c>
      <c r="K86" s="29" t="str">
        <f>IF(J85="","",CONCATENATE(VLOOKUP(J82,NP,18,FALSE)," pts - ",VLOOKUP(J82,NP,21,FALSE)))</f>
        <v>950 pts - VTTL</v>
      </c>
      <c r="L86" s="29"/>
      <c r="M86" s="29"/>
      <c r="N86" s="29"/>
      <c r="O86" s="29"/>
      <c r="P86" s="29"/>
      <c r="Q86" s="29"/>
      <c r="R86" s="12"/>
      <c r="S86" s="15"/>
      <c r="T86" s="15"/>
      <c r="U86" s="15"/>
      <c r="V86" s="15"/>
      <c r="W86" s="15"/>
      <c r="X86" s="15"/>
      <c r="Y86" s="36"/>
      <c r="Z86" s="12"/>
      <c r="AA86" s="15"/>
      <c r="AB86" s="15"/>
      <c r="AC86" s="15"/>
      <c r="AD86" s="15"/>
      <c r="AE86" s="15"/>
      <c r="AF86" s="15"/>
      <c r="AG86" s="36"/>
      <c r="AH86" s="12"/>
      <c r="AI86" s="15"/>
      <c r="AJ86" s="15"/>
      <c r="AK86" s="15"/>
      <c r="AL86" s="15"/>
      <c r="AM86" s="15"/>
      <c r="AN86" s="15"/>
      <c r="AO86" s="41"/>
      <c r="AP86" s="41"/>
      <c r="AQ86" s="41"/>
      <c r="AR86" s="41"/>
      <c r="AS86" s="41"/>
      <c r="AT86" s="41"/>
      <c r="AU86" s="41"/>
      <c r="AV86" s="41"/>
      <c r="AW86" s="41"/>
    </row>
    <row r="87" spans="1:49" ht="15.75">
      <c r="A87" s="71">
        <v>10</v>
      </c>
      <c r="B87" s="17">
        <f>IF(VLOOKUP(B85,NP,14,FALSE)=0,"",VLOOKUP(B85,NP,14,FALSE))</f>
        <v>128</v>
      </c>
      <c r="C87" s="18" t="str">
        <f>IF(B87="","",CONCATENATE(VLOOKUP(B85,NP,15,FALSE),"  ",VLOOKUP(B85,NP,16,FALSE)))</f>
        <v>CAMPERS  Jille</v>
      </c>
      <c r="D87" s="18"/>
      <c r="E87" s="18"/>
      <c r="F87" s="18"/>
      <c r="G87" s="18"/>
      <c r="H87" s="18"/>
      <c r="I87" s="18"/>
      <c r="J87" s="20"/>
      <c r="K87" s="19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>4 / 7 / 9</v>
      </c>
      <c r="L87" s="19"/>
      <c r="M87" s="19"/>
      <c r="N87" s="19"/>
      <c r="O87" s="19"/>
      <c r="P87" s="19"/>
      <c r="Q87" s="19"/>
      <c r="R87" s="38"/>
      <c r="S87" s="15"/>
      <c r="T87" s="15"/>
      <c r="U87" s="15"/>
      <c r="V87" s="15"/>
      <c r="W87" s="15"/>
      <c r="X87" s="15"/>
      <c r="Y87" s="36"/>
      <c r="Z87" s="12"/>
      <c r="AA87" s="16"/>
      <c r="AB87" s="16"/>
      <c r="AC87" s="16"/>
      <c r="AD87" s="16"/>
      <c r="AE87" s="16"/>
      <c r="AF87" s="16"/>
      <c r="AG87" s="36"/>
      <c r="AH87" s="12"/>
      <c r="AI87" s="15"/>
      <c r="AJ87" s="15"/>
      <c r="AK87" s="15"/>
      <c r="AL87" s="15"/>
      <c r="AM87" s="15"/>
      <c r="AN87" s="15"/>
      <c r="AO87" s="41"/>
      <c r="AP87" s="41"/>
      <c r="AQ87" s="41"/>
      <c r="AR87" s="41"/>
      <c r="AS87" s="41"/>
      <c r="AT87" s="41"/>
      <c r="AU87" s="41"/>
      <c r="AV87" s="41"/>
      <c r="AW87" s="41"/>
    </row>
    <row r="88" spans="1:49" ht="16.5" thickBot="1">
      <c r="A88" s="71"/>
      <c r="B88" s="12"/>
      <c r="C88" s="19" t="str">
        <f>IF(B87="","",CONCATENATE(VLOOKUP(B85,NP,18,FALSE)," pts - ",VLOOKUP(B85,NP,21,FALSE)))</f>
        <v>950 pts - VTTL</v>
      </c>
      <c r="D88" s="19"/>
      <c r="E88" s="19"/>
      <c r="F88" s="19"/>
      <c r="G88" s="19"/>
      <c r="H88" s="19"/>
      <c r="I88" s="19"/>
      <c r="J88" s="12"/>
      <c r="K88" s="15"/>
      <c r="L88" s="15"/>
      <c r="M88" s="15"/>
      <c r="N88" s="15"/>
      <c r="O88" s="15"/>
      <c r="P88" s="15"/>
      <c r="Q88" s="15"/>
      <c r="R88" s="34">
        <v>28</v>
      </c>
      <c r="S88" s="22" t="s">
        <v>35</v>
      </c>
      <c r="T88" s="22"/>
      <c r="U88" s="23">
        <f>IF(VLOOKUP(R88,NP,32,FALSE)="","",IF(VLOOKUP(R88,NP,32,FALSE)=0,"",VLOOKUP(R88,NP,32,FALSE)))</f>
        <v>23</v>
      </c>
      <c r="V88" s="24">
        <f>IF(VLOOKUP(R88,NP,33,FALSE)="","",IF(VLOOKUP(R88,NP,34,FALSE)=2,"",VLOOKUP(R88,NP,34,FALSE)))</f>
        <v>43345</v>
      </c>
      <c r="W88" s="24"/>
      <c r="X88" s="73">
        <f>IF(VLOOKUP(R88,NP,33,FALSE)="","",IF(VLOOKUP(R88,NP,33,FALSE)=0,"",VLOOKUP(R88,NP,33,FALSE)))</f>
        <v>0.545138888888889</v>
      </c>
      <c r="Y88" s="74"/>
      <c r="Z88" s="25">
        <f>IF(VLOOKUP(Z76,NP,14,FALSE)=0,"",VLOOKUP(Z76,NP,14,FALSE))</f>
        <v>145</v>
      </c>
      <c r="AA88" s="18" t="str">
        <f>IF(Z88="","",CONCATENATE(VLOOKUP(Z76,NP,15,FALSE),"  ",VLOOKUP(Z76,NP,16,FALSE)))</f>
        <v>PENOT  Mael</v>
      </c>
      <c r="AB88" s="18"/>
      <c r="AC88" s="18"/>
      <c r="AD88" s="18"/>
      <c r="AE88" s="18"/>
      <c r="AF88" s="18"/>
      <c r="AG88" s="35"/>
      <c r="AH88" s="20"/>
      <c r="AI88" s="15"/>
      <c r="AJ88" s="15"/>
      <c r="AK88" s="15"/>
      <c r="AL88" s="15"/>
      <c r="AM88" s="15"/>
      <c r="AN88" s="15"/>
      <c r="AO88" s="41"/>
      <c r="AP88" s="41"/>
      <c r="AQ88" s="41"/>
      <c r="AR88" s="41"/>
      <c r="AS88" s="41"/>
      <c r="AT88" s="41"/>
      <c r="AU88" s="41"/>
      <c r="AV88" s="41"/>
      <c r="AW88" s="41"/>
    </row>
    <row r="89" spans="1:49" ht="15.75">
      <c r="A89" s="71">
        <v>15</v>
      </c>
      <c r="B89" s="17">
        <f>IF(VLOOKUP(B91,NP,4,FALSE)=0,"",VLOOKUP(B91,NP,4,FALSE))</f>
        <v>110</v>
      </c>
      <c r="C89" s="18" t="str">
        <f>IF(B89="","",CONCATENATE(VLOOKUP(B91,NP,5,FALSE),"  ",VLOOKUP(B91,NP,6,FALSE)))</f>
        <v>REVAUX  Arthur</v>
      </c>
      <c r="D89" s="18"/>
      <c r="E89" s="18"/>
      <c r="F89" s="18"/>
      <c r="G89" s="18"/>
      <c r="H89" s="18"/>
      <c r="I89" s="18"/>
      <c r="J89" s="12"/>
      <c r="K89" s="15"/>
      <c r="L89" s="15"/>
      <c r="M89" s="15"/>
      <c r="N89" s="15"/>
      <c r="O89" s="15"/>
      <c r="P89" s="15"/>
      <c r="Q89" s="15"/>
      <c r="R89" s="12"/>
      <c r="S89" s="15"/>
      <c r="T89" s="15"/>
      <c r="U89" s="15"/>
      <c r="V89" s="15"/>
      <c r="W89" s="15"/>
      <c r="X89" s="15"/>
      <c r="Y89" s="36"/>
      <c r="Z89" s="72">
        <v>2</v>
      </c>
      <c r="AA89" s="29" t="str">
        <f>IF(Z88="","",CONCATENATE(VLOOKUP(Z76,NP,18,FALSE)," pts - ",VLOOKUP(Z76,NP,21,FALSE)))</f>
        <v>986 pts - RONCQ ULJAP</v>
      </c>
      <c r="AB89" s="29"/>
      <c r="AC89" s="29"/>
      <c r="AD89" s="29"/>
      <c r="AE89" s="29"/>
      <c r="AF89" s="29"/>
      <c r="AG89" s="29"/>
      <c r="AH89" s="12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</row>
    <row r="90" spans="1:49" ht="15.75">
      <c r="A90" s="71"/>
      <c r="B90" s="15"/>
      <c r="C90" s="19" t="str">
        <f>IF(B89="","",CONCATENATE(VLOOKUP(B91,NP,8,FALSE)," pts - ",VLOOKUP(B91,NP,11,FALSE)))</f>
        <v>641 pts - AMIENS STT</v>
      </c>
      <c r="D90" s="19"/>
      <c r="E90" s="19"/>
      <c r="F90" s="19"/>
      <c r="G90" s="19"/>
      <c r="H90" s="19"/>
      <c r="I90" s="19"/>
      <c r="J90" s="72">
        <v>15</v>
      </c>
      <c r="K90" s="15"/>
      <c r="L90" s="15"/>
      <c r="M90" s="15"/>
      <c r="N90" s="15"/>
      <c r="O90" s="15"/>
      <c r="P90" s="15"/>
      <c r="Q90" s="15"/>
      <c r="R90" s="12"/>
      <c r="S90" s="15"/>
      <c r="T90" s="15"/>
      <c r="U90" s="15"/>
      <c r="V90" s="15"/>
      <c r="W90" s="15"/>
      <c r="X90" s="15"/>
      <c r="Y90" s="36"/>
      <c r="Z90" s="20"/>
      <c r="AA90" s="19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>6 / 9 / 5</v>
      </c>
      <c r="AB90" s="19"/>
      <c r="AC90" s="19"/>
      <c r="AD90" s="19"/>
      <c r="AE90" s="19"/>
      <c r="AF90" s="19"/>
      <c r="AG90" s="19"/>
      <c r="AH90" s="38"/>
      <c r="AI90" s="46"/>
      <c r="AJ90" s="46"/>
      <c r="AK90" s="46"/>
      <c r="AL90" s="46"/>
      <c r="AM90" s="46"/>
      <c r="AN90" s="46"/>
      <c r="AO90" s="41"/>
      <c r="AP90" s="41"/>
      <c r="AQ90" s="41"/>
      <c r="AR90" s="41"/>
      <c r="AS90" s="41"/>
      <c r="AT90" s="41"/>
      <c r="AU90" s="41"/>
      <c r="AV90" s="41"/>
      <c r="AW90" s="41"/>
    </row>
    <row r="91" spans="1:49" ht="16.5" thickBot="1">
      <c r="A91" s="71"/>
      <c r="B91" s="21">
        <v>15</v>
      </c>
      <c r="C91" s="22" t="s">
        <v>35</v>
      </c>
      <c r="D91" s="22"/>
      <c r="E91" s="23">
        <f>IF(VLOOKUP(B91,NP,32,FALSE)="","",IF(VLOOKUP(B91,NP,32,FALSE)=0,"",VLOOKUP(B91,NP,32,FALSE)))</f>
        <v>17</v>
      </c>
      <c r="F91" s="24">
        <f>IF(VLOOKUP(B91,NP,33,FALSE)="","",IF(VLOOKUP(B91,NP,34,FALSE)=2,"",VLOOKUP(B91,NP,34,FALSE)))</f>
        <v>43345</v>
      </c>
      <c r="G91" s="24"/>
      <c r="H91" s="73">
        <f>IF(VLOOKUP(B91,NP,33,FALSE)="","",IF(VLOOKUP(B91,NP,33,FALSE)=0,"",VLOOKUP(B91,NP,33,FALSE)))</f>
        <v>0.40625</v>
      </c>
      <c r="I91" s="74"/>
      <c r="J91" s="25">
        <f>IF(VLOOKUP(J94,NP,4,FALSE)=0,"",VLOOKUP(J94,NP,4,FALSE))</f>
        <v>90</v>
      </c>
      <c r="K91" s="18" t="str">
        <f>IF(J91="","",CONCATENATE(VLOOKUP(J94,NP,5,FALSE),"  ",VLOOKUP(J94,NP,6,FALSE)))</f>
        <v>ELSEN  Luca</v>
      </c>
      <c r="L91" s="18"/>
      <c r="M91" s="18"/>
      <c r="N91" s="18"/>
      <c r="O91" s="18"/>
      <c r="P91" s="18"/>
      <c r="Q91" s="18"/>
      <c r="R91" s="12"/>
      <c r="S91" s="15"/>
      <c r="T91" s="15"/>
      <c r="U91" s="15"/>
      <c r="V91" s="15"/>
      <c r="W91" s="15"/>
      <c r="X91" s="15"/>
      <c r="Y91" s="36"/>
      <c r="Z91" s="12"/>
      <c r="AA91" s="15"/>
      <c r="AB91" s="15"/>
      <c r="AC91" s="15"/>
      <c r="AD91" s="15"/>
      <c r="AE91" s="15"/>
      <c r="AF91" s="15"/>
      <c r="AG91" s="15"/>
      <c r="AH91" s="12"/>
      <c r="AI91" s="15"/>
      <c r="AJ91" s="15"/>
      <c r="AK91" s="15"/>
      <c r="AL91" s="15"/>
      <c r="AM91" s="15"/>
      <c r="AN91" s="15"/>
      <c r="AO91" s="41"/>
      <c r="AP91" s="41"/>
      <c r="AQ91" s="41"/>
      <c r="AR91" s="41"/>
      <c r="AS91" s="41"/>
      <c r="AT91" s="41"/>
      <c r="AU91" s="41"/>
      <c r="AV91" s="41"/>
      <c r="AW91" s="41"/>
    </row>
    <row r="92" spans="1:49" ht="15.75">
      <c r="A92" s="71"/>
      <c r="B92" s="15"/>
      <c r="C92" s="27"/>
      <c r="D92" s="27"/>
      <c r="E92" s="27"/>
      <c r="F92" s="27"/>
      <c r="G92" s="27"/>
      <c r="H92" s="27"/>
      <c r="I92" s="27"/>
      <c r="J92" s="28"/>
      <c r="K92" s="29" t="str">
        <f>IF(J91="","",CONCATENATE(VLOOKUP(J94,NP,8,FALSE)," pts - ",VLOOKUP(J94,NP,11,FALSE)))</f>
        <v>1100 pts - FEDE LUX</v>
      </c>
      <c r="L92" s="29"/>
      <c r="M92" s="29"/>
      <c r="N92" s="29"/>
      <c r="O92" s="29"/>
      <c r="P92" s="29"/>
      <c r="Q92" s="30"/>
      <c r="R92" s="20"/>
      <c r="S92" s="15"/>
      <c r="T92" s="15"/>
      <c r="U92" s="15"/>
      <c r="V92" s="15"/>
      <c r="W92" s="15"/>
      <c r="X92" s="15"/>
      <c r="Y92" s="36"/>
      <c r="Z92" s="12"/>
      <c r="AA92" s="15"/>
      <c r="AB92" s="15"/>
      <c r="AC92" s="15"/>
      <c r="AD92" s="15"/>
      <c r="AE92" s="15"/>
      <c r="AF92" s="15"/>
      <c r="AG92" s="15"/>
      <c r="AH92" s="12"/>
      <c r="AI92" s="15"/>
      <c r="AJ92" s="15"/>
      <c r="AK92" s="15"/>
      <c r="AL92" s="15"/>
      <c r="AM92" s="15"/>
      <c r="AN92" s="15"/>
      <c r="AO92" s="41"/>
      <c r="AP92" s="41"/>
      <c r="AQ92" s="41"/>
      <c r="AR92" s="41"/>
      <c r="AS92" s="15"/>
      <c r="AT92" s="15"/>
      <c r="AU92" s="15"/>
      <c r="AV92" s="15"/>
      <c r="AW92" s="15"/>
    </row>
    <row r="93" spans="1:49" ht="15.75">
      <c r="A93" s="71">
        <v>18</v>
      </c>
      <c r="B93" s="17">
        <f>IF(VLOOKUP(B91,NP,14,FALSE)=0,"",VLOOKUP(B91,NP,14,FALSE))</f>
        <v>90</v>
      </c>
      <c r="C93" s="18" t="str">
        <f>IF(B93="","",CONCATENATE(VLOOKUP(B91,NP,15,FALSE),"  ",VLOOKUP(B91,NP,16,FALSE)))</f>
        <v>ELSEN  Luca</v>
      </c>
      <c r="D93" s="18"/>
      <c r="E93" s="18"/>
      <c r="F93" s="18"/>
      <c r="G93" s="18"/>
      <c r="H93" s="18"/>
      <c r="I93" s="18"/>
      <c r="J93" s="20"/>
      <c r="K93" s="19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>9 / -6 / 9 / 7</v>
      </c>
      <c r="L93" s="19"/>
      <c r="M93" s="19"/>
      <c r="N93" s="19"/>
      <c r="O93" s="19"/>
      <c r="P93" s="19"/>
      <c r="Q93" s="19"/>
      <c r="R93" s="20"/>
      <c r="S93" s="16"/>
      <c r="T93" s="16"/>
      <c r="U93" s="16"/>
      <c r="V93" s="16"/>
      <c r="W93" s="16"/>
      <c r="X93" s="16"/>
      <c r="Y93" s="36"/>
      <c r="Z93" s="12"/>
      <c r="AA93" s="15"/>
      <c r="AB93" s="15"/>
      <c r="AC93" s="15"/>
      <c r="AD93" s="15"/>
      <c r="AE93" s="15"/>
      <c r="AF93" s="15"/>
      <c r="AG93" s="15"/>
      <c r="AH93" s="12"/>
      <c r="AI93" s="15"/>
      <c r="AJ93" s="15"/>
      <c r="AK93" s="15"/>
      <c r="AL93" s="15"/>
      <c r="AM93" s="15"/>
      <c r="AN93" s="15"/>
      <c r="AO93" s="41"/>
      <c r="AP93" s="41"/>
      <c r="AQ93" s="41"/>
      <c r="AR93" s="41"/>
      <c r="AS93" s="27"/>
      <c r="AT93" s="27"/>
      <c r="AU93" s="27"/>
      <c r="AV93" s="27"/>
      <c r="AW93" s="27"/>
    </row>
    <row r="94" spans="1:49" ht="16.5" thickBot="1">
      <c r="A94" s="71"/>
      <c r="B94" s="12"/>
      <c r="C94" s="19" t="str">
        <f>IF(B93="","",CONCATENATE(VLOOKUP(B91,NP,18,FALSE)," pts - ",VLOOKUP(B91,NP,21,FALSE)))</f>
        <v>1100 pts - FEDE LUX</v>
      </c>
      <c r="D94" s="19"/>
      <c r="E94" s="19"/>
      <c r="F94" s="19"/>
      <c r="G94" s="19"/>
      <c r="H94" s="19"/>
      <c r="I94" s="19"/>
      <c r="J94" s="34">
        <v>24</v>
      </c>
      <c r="K94" s="22" t="s">
        <v>35</v>
      </c>
      <c r="L94" s="22"/>
      <c r="M94" s="23">
        <f>IF(VLOOKUP(J94,NP,32,FALSE)="","",IF(VLOOKUP(J94,NP,32,FALSE)=0,"",VLOOKUP(J94,NP,32,FALSE)))</f>
        <v>7</v>
      </c>
      <c r="N94" s="24">
        <f>IF(VLOOKUP(J94,NP,33,FALSE)="","",IF(VLOOKUP(J94,NP,34,FALSE)=2,"",VLOOKUP(J94,NP,34,FALSE)))</f>
        <v>43345</v>
      </c>
      <c r="O94" s="24"/>
      <c r="P94" s="73">
        <f>IF(VLOOKUP(J94,NP,33,FALSE)="","",IF(VLOOKUP(J94,NP,33,FALSE)=0,"",VLOOKUP(J94,NP,33,FALSE)))</f>
        <v>0.4756944444444444</v>
      </c>
      <c r="Q94" s="74"/>
      <c r="R94" s="25">
        <f>IF(VLOOKUP(R88,NP,14,FALSE)=0,"",VLOOKUP(R88,NP,14,FALSE))</f>
        <v>145</v>
      </c>
      <c r="S94" s="18" t="str">
        <f>IF(R94="","",CONCATENATE(VLOOKUP(R88,NP,15,FALSE),"  ",VLOOKUP(R88,NP,16,FALSE)))</f>
        <v>PENOT  Mael</v>
      </c>
      <c r="T94" s="18"/>
      <c r="U94" s="18"/>
      <c r="V94" s="18"/>
      <c r="W94" s="18"/>
      <c r="X94" s="18"/>
      <c r="Y94" s="35"/>
      <c r="Z94" s="20"/>
      <c r="AA94" s="15"/>
      <c r="AB94" s="15"/>
      <c r="AC94" s="15"/>
      <c r="AD94" s="15"/>
      <c r="AE94" s="15"/>
      <c r="AF94" s="15"/>
      <c r="AG94" s="15"/>
      <c r="AH94" s="12"/>
      <c r="AI94" s="15"/>
      <c r="AJ94" s="15"/>
      <c r="AK94" s="15"/>
      <c r="AL94" s="15"/>
      <c r="AM94" s="15"/>
      <c r="AN94" s="15"/>
      <c r="AO94" s="41"/>
      <c r="AP94" s="41"/>
      <c r="AQ94" s="41"/>
      <c r="AR94" s="41"/>
      <c r="AS94" s="27"/>
      <c r="AT94" s="27"/>
      <c r="AU94" s="27"/>
      <c r="AV94" s="27"/>
      <c r="AW94" s="27"/>
    </row>
    <row r="95" spans="1:49" ht="15.75">
      <c r="A95" s="71">
        <v>31</v>
      </c>
      <c r="B95" s="17">
        <f>IF(VLOOKUP(B97,NP,4,FALSE)=0,"",VLOOKUP(B97,NP,4,FALSE))</f>
      </c>
      <c r="C95" s="18">
        <f>IF(B95="","",CONCATENATE(VLOOKUP(B97,NP,5,FALSE),"  ",VLOOKUP(B97,NP,6,FALSE)))</f>
      </c>
      <c r="D95" s="18"/>
      <c r="E95" s="18"/>
      <c r="F95" s="18"/>
      <c r="G95" s="18"/>
      <c r="H95" s="18"/>
      <c r="I95" s="18"/>
      <c r="J95" s="12"/>
      <c r="K95" s="27"/>
      <c r="L95" s="27"/>
      <c r="M95" s="27"/>
      <c r="N95" s="27"/>
      <c r="O95" s="27"/>
      <c r="P95" s="27"/>
      <c r="Q95" s="27"/>
      <c r="R95" s="72">
        <v>2</v>
      </c>
      <c r="S95" s="29" t="str">
        <f>IF(R94="","",CONCATENATE(VLOOKUP(R88,NP,18,FALSE)," pts - ",VLOOKUP(R88,NP,21,FALSE)))</f>
        <v>986 pts - RONCQ ULJAP</v>
      </c>
      <c r="T95" s="29"/>
      <c r="U95" s="29"/>
      <c r="V95" s="29"/>
      <c r="W95" s="29"/>
      <c r="X95" s="29"/>
      <c r="Y95" s="29"/>
      <c r="Z95" s="12"/>
      <c r="AA95" s="15"/>
      <c r="AB95" s="15"/>
      <c r="AC95" s="15"/>
      <c r="AD95" s="15"/>
      <c r="AE95" s="15"/>
      <c r="AF95" s="15"/>
      <c r="AG95" s="15"/>
      <c r="AH95" s="12"/>
      <c r="AI95" s="15"/>
      <c r="AJ95" s="15"/>
      <c r="AK95" s="15"/>
      <c r="AL95" s="15"/>
      <c r="AM95" s="15"/>
      <c r="AN95" s="15"/>
      <c r="AO95" s="41"/>
      <c r="AP95" s="41"/>
      <c r="AQ95" s="41"/>
      <c r="AR95" s="41"/>
      <c r="AS95" s="27"/>
      <c r="AT95" s="27"/>
      <c r="AU95" s="27"/>
      <c r="AV95" s="27"/>
      <c r="AW95" s="27"/>
    </row>
    <row r="96" spans="1:49" ht="15.75">
      <c r="A96" s="71"/>
      <c r="B96" s="15"/>
      <c r="C96" s="19">
        <f>IF(B95="","",CONCATENATE(VLOOKUP(B97,NP,8,FALSE)," pts- ",VLOOKUP(B97,NP,11,FALSE)))</f>
      </c>
      <c r="D96" s="19"/>
      <c r="E96" s="19"/>
      <c r="F96" s="19"/>
      <c r="G96" s="19"/>
      <c r="H96" s="19"/>
      <c r="I96" s="19"/>
      <c r="J96" s="20"/>
      <c r="K96" s="27"/>
      <c r="L96" s="27"/>
      <c r="M96" s="27"/>
      <c r="N96" s="27"/>
      <c r="O96" s="27"/>
      <c r="P96" s="27"/>
      <c r="Q96" s="27"/>
      <c r="R96" s="20"/>
      <c r="S96" s="19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>9 / 9 / -10 / -9 / 10</v>
      </c>
      <c r="T96" s="19"/>
      <c r="U96" s="19"/>
      <c r="V96" s="19"/>
      <c r="W96" s="19"/>
      <c r="X96" s="19"/>
      <c r="Y96" s="19"/>
      <c r="Z96" s="38"/>
      <c r="AA96" s="15"/>
      <c r="AB96" s="15"/>
      <c r="AC96" s="15"/>
      <c r="AD96" s="15"/>
      <c r="AE96" s="15"/>
      <c r="AF96" s="15"/>
      <c r="AG96" s="15"/>
      <c r="AH96" s="12"/>
      <c r="AI96" s="15"/>
      <c r="AJ96" s="15"/>
      <c r="AK96" s="15"/>
      <c r="AL96" s="15"/>
      <c r="AM96" s="15"/>
      <c r="AN96" s="15"/>
      <c r="AO96" s="41"/>
      <c r="AP96" s="41"/>
      <c r="AQ96" s="41"/>
      <c r="AR96" s="41"/>
      <c r="AS96" s="27"/>
      <c r="AT96" s="27"/>
      <c r="AU96" s="27"/>
      <c r="AV96" s="27"/>
      <c r="AW96" s="27"/>
    </row>
    <row r="97" spans="1:49" ht="16.5" thickBot="1">
      <c r="A97" s="71"/>
      <c r="B97" s="21">
        <v>16</v>
      </c>
      <c r="C97" s="22" t="s">
        <v>35</v>
      </c>
      <c r="D97" s="22"/>
      <c r="E97" s="23">
        <f>IF(VLOOKUP(B97,NP,32,FALSE)="","",IF(VLOOKUP(B97,NP,32,FALSE)=0,"",VLOOKUP(B97,NP,32,FALSE)))</f>
      </c>
      <c r="F97" s="24">
        <f>IF(VLOOKUP(B97,NP,33,FALSE)="","",IF(VLOOKUP(B97,NP,34,FALSE)=2,"",VLOOKUP(B97,NP,34,FALSE)))</f>
      </c>
      <c r="G97" s="24"/>
      <c r="H97" s="73" t="str">
        <f>IF(VLOOKUP(B97,NP,33,FALSE)="","",IF(VLOOKUP(B97,NP,33,FALSE)=0,"",VLOOKUP(B97,NP,33,FALSE)))</f>
        <v> </v>
      </c>
      <c r="I97" s="74"/>
      <c r="J97" s="25">
        <f>IF(VLOOKUP(J94,NP,14,FALSE)=0,"",VLOOKUP(J94,NP,14,FALSE))</f>
        <v>145</v>
      </c>
      <c r="K97" s="18" t="str">
        <f>IF(J97="","",CONCATENATE(VLOOKUP(J94,NP,15,FALSE),"  ",VLOOKUP(J94,NP,16,FALSE)))</f>
        <v>PENOT  Mael</v>
      </c>
      <c r="L97" s="18"/>
      <c r="M97" s="18"/>
      <c r="N97" s="18"/>
      <c r="O97" s="18"/>
      <c r="P97" s="18"/>
      <c r="Q97" s="35"/>
      <c r="R97" s="20"/>
      <c r="S97" s="15"/>
      <c r="T97" s="15"/>
      <c r="U97" s="15"/>
      <c r="V97" s="15"/>
      <c r="W97" s="15"/>
      <c r="X97" s="15"/>
      <c r="Y97" s="15"/>
      <c r="Z97" s="12"/>
      <c r="AA97" s="15"/>
      <c r="AB97" s="15"/>
      <c r="AC97" s="15"/>
      <c r="AD97" s="15"/>
      <c r="AE97" s="15"/>
      <c r="AF97" s="15"/>
      <c r="AG97" s="15"/>
      <c r="AH97" s="12"/>
      <c r="AI97" s="15"/>
      <c r="AJ97" s="15"/>
      <c r="AK97" s="15"/>
      <c r="AL97" s="15"/>
      <c r="AM97" s="15"/>
      <c r="AN97" s="15"/>
      <c r="AO97" s="41"/>
      <c r="AP97" s="41"/>
      <c r="AQ97" s="41"/>
      <c r="AR97" s="41"/>
      <c r="AS97" s="27"/>
      <c r="AT97" s="27"/>
      <c r="AU97" s="27"/>
      <c r="AV97" s="27"/>
      <c r="AW97" s="27"/>
    </row>
    <row r="98" spans="1:49" ht="15.75">
      <c r="A98" s="71"/>
      <c r="B98" s="15"/>
      <c r="C98" s="27"/>
      <c r="D98" s="27"/>
      <c r="E98" s="27"/>
      <c r="F98" s="27"/>
      <c r="G98" s="27"/>
      <c r="H98" s="27"/>
      <c r="I98" s="27"/>
      <c r="J98" s="72">
        <v>2</v>
      </c>
      <c r="K98" s="29" t="str">
        <f>IF(J97="","",CONCATENATE(VLOOKUP(J94,NP,18,FALSE)," pts - ",VLOOKUP(J94,NP,21,FALSE)))</f>
        <v>986 pts - RONCQ ULJAP</v>
      </c>
      <c r="L98" s="29"/>
      <c r="M98" s="29"/>
      <c r="N98" s="29"/>
      <c r="O98" s="29"/>
      <c r="P98" s="29"/>
      <c r="Q98" s="29"/>
      <c r="R98" s="12"/>
      <c r="S98" s="15"/>
      <c r="T98" s="15"/>
      <c r="U98" s="15"/>
      <c r="V98" s="15"/>
      <c r="W98" s="15"/>
      <c r="X98" s="15"/>
      <c r="Y98" s="15"/>
      <c r="Z98" s="12"/>
      <c r="AA98" s="15"/>
      <c r="AB98" s="15"/>
      <c r="AC98" s="15"/>
      <c r="AD98" s="15"/>
      <c r="AE98" s="15"/>
      <c r="AF98" s="15"/>
      <c r="AG98" s="15"/>
      <c r="AH98" s="12"/>
      <c r="AI98" s="15"/>
      <c r="AJ98" s="15"/>
      <c r="AK98" s="15"/>
      <c r="AL98" s="15"/>
      <c r="AM98" s="15"/>
      <c r="AN98" s="15"/>
      <c r="AO98" s="41"/>
      <c r="AP98" s="41"/>
      <c r="AQ98" s="41"/>
      <c r="AR98" s="41"/>
      <c r="AS98" s="27"/>
      <c r="AT98" s="27"/>
      <c r="AU98" s="27"/>
      <c r="AV98" s="27"/>
      <c r="AW98" s="27"/>
    </row>
    <row r="99" spans="1:49" ht="15.75">
      <c r="A99" s="71">
        <v>2</v>
      </c>
      <c r="B99" s="17">
        <f>IF(VLOOKUP(B97,NP,14,FALSE)=0,"",VLOOKUP(B97,NP,14,FALSE))</f>
        <v>145</v>
      </c>
      <c r="C99" s="18" t="str">
        <f>IF(B99="","",CONCATENATE(VLOOKUP(B97,NP,15,FALSE),"  ",VLOOKUP(B97,NP,16,FALSE)))</f>
        <v>PENOT  Mael</v>
      </c>
      <c r="D99" s="18"/>
      <c r="E99" s="18"/>
      <c r="F99" s="18"/>
      <c r="G99" s="18"/>
      <c r="H99" s="18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19"/>
      <c r="N99" s="19"/>
      <c r="O99" s="19"/>
      <c r="P99" s="19"/>
      <c r="Q99" s="19"/>
      <c r="R99" s="38"/>
      <c r="S99" s="15"/>
      <c r="T99" s="15"/>
      <c r="U99" s="15"/>
      <c r="V99" s="15"/>
      <c r="W99" s="15"/>
      <c r="X99" s="15"/>
      <c r="Y99" s="15"/>
      <c r="Z99" s="12"/>
      <c r="AA99" s="15"/>
      <c r="AB99" s="15"/>
      <c r="AC99" s="15"/>
      <c r="AD99" s="15"/>
      <c r="AE99" s="15"/>
      <c r="AF99" s="15"/>
      <c r="AG99" s="15"/>
      <c r="AH99" s="12"/>
      <c r="AI99" s="15"/>
      <c r="AJ99" s="15"/>
      <c r="AK99" s="15"/>
      <c r="AL99" s="15"/>
      <c r="AM99" s="15"/>
      <c r="AN99" s="15"/>
      <c r="AO99" s="41"/>
      <c r="AP99" s="41"/>
      <c r="AQ99" s="41"/>
      <c r="AR99" s="41"/>
      <c r="AS99" s="27"/>
      <c r="AT99" s="27"/>
      <c r="AU99" s="27"/>
      <c r="AV99" s="27"/>
      <c r="AW99" s="27"/>
    </row>
    <row r="100" spans="1:49" ht="15.75">
      <c r="A100" s="71"/>
      <c r="B100" s="12"/>
      <c r="C100" s="19" t="str">
        <f>IF(B99="","",CONCATENATE(VLOOKUP(B97,NP,18,FALSE)," pts - ",VLOOKUP(B97,NP,21,FALSE)))</f>
        <v>986 pts - RONCQ ULJAP</v>
      </c>
      <c r="D100" s="19"/>
      <c r="E100" s="19"/>
      <c r="F100" s="19"/>
      <c r="G100" s="19"/>
      <c r="H100" s="19"/>
      <c r="I100" s="19"/>
      <c r="J100" s="12"/>
      <c r="K100" s="15"/>
      <c r="L100" s="15"/>
      <c r="M100" s="15"/>
      <c r="N100" s="15"/>
      <c r="O100" s="15"/>
      <c r="P100" s="15"/>
      <c r="Q100" s="15"/>
      <c r="R100" s="12"/>
      <c r="S100" s="15"/>
      <c r="T100" s="15"/>
      <c r="U100" s="15"/>
      <c r="V100" s="15"/>
      <c r="W100" s="15"/>
      <c r="X100" s="15"/>
      <c r="Y100" s="15"/>
      <c r="Z100" s="12"/>
      <c r="AA100" s="15"/>
      <c r="AB100" s="15"/>
      <c r="AC100" s="15"/>
      <c r="AD100" s="15"/>
      <c r="AE100" s="15"/>
      <c r="AF100" s="15"/>
      <c r="AG100" s="15"/>
      <c r="AH100" s="12"/>
      <c r="AI100" s="15"/>
      <c r="AJ100" s="15"/>
      <c r="AK100" s="15"/>
      <c r="AL100" s="15"/>
      <c r="AM100" s="15"/>
      <c r="AN100" s="15"/>
      <c r="AO100" s="41"/>
      <c r="AP100" s="41"/>
      <c r="AQ100" s="41"/>
      <c r="AR100" s="41"/>
      <c r="AS100" s="41"/>
      <c r="AT100" s="41"/>
      <c r="AU100" s="41"/>
      <c r="AV100" s="41"/>
      <c r="AW100" s="41"/>
    </row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2018-09-02T13:48:58Z</cp:lastPrinted>
  <dcterms:created xsi:type="dcterms:W3CDTF">2003-05-26T12:43:52Z</dcterms:created>
  <dcterms:modified xsi:type="dcterms:W3CDTF">2018-09-02T13:49:41Z</dcterms:modified>
  <cp:category/>
  <cp:version/>
  <cp:contentType/>
  <cp:contentStatus/>
</cp:coreProperties>
</file>